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BOUR - BOURACÍ PRÁCE" sheetId="2" r:id="rId2"/>
    <sheet name="SAN - SANACE STÁVAJÍCÍCH ..." sheetId="3" r:id="rId3"/>
    <sheet name="NS - NOVÝ STAV" sheetId="4" r:id="rId4"/>
    <sheet name="ZTI - Zdravotně technické..." sheetId="5" r:id="rId5"/>
    <sheet name="ÚT - Vytápění" sheetId="6" r:id="rId6"/>
    <sheet name="SLB - Slaboproudá elektro..." sheetId="7" r:id="rId7"/>
    <sheet name="MAR - Měření a regulace" sheetId="8" r:id="rId8"/>
    <sheet name="VRN - VEDLEJŠÍ ROZPOČTOVÉ..." sheetId="9" r:id="rId9"/>
    <sheet name="Seznam figur" sheetId="10" r:id="rId10"/>
    <sheet name="Pokyny pro vyplnění" sheetId="11" r:id="rId11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'BOUR - BOURACÍ PRÁCE'!$C$91:$K$243</definedName>
    <definedName name="_xlnm.Print_Area" localSheetId="1">'BOUR - BOURACÍ PRÁCE'!$C$4:$J$41,'BOUR - BOURACÍ PRÁCE'!$C$47:$J$71,'BOUR - BOURACÍ PRÁCE'!$C$77:$K$243</definedName>
    <definedName name="_xlnm.Print_Titles" localSheetId="1">'BOUR - BOURACÍ PRÁCE'!$91:$91</definedName>
    <definedName name="_xlnm._FilterDatabase" localSheetId="2" hidden="1">'SAN - SANACE STÁVAJÍCÍCH ...'!$C$95:$K$178</definedName>
    <definedName name="_xlnm.Print_Area" localSheetId="2">'SAN - SANACE STÁVAJÍCÍCH ...'!$C$4:$J$41,'SAN - SANACE STÁVAJÍCÍCH ...'!$C$47:$J$75,'SAN - SANACE STÁVAJÍCÍCH ...'!$C$81:$K$178</definedName>
    <definedName name="_xlnm.Print_Titles" localSheetId="2">'SAN - SANACE STÁVAJÍCÍCH ...'!$95:$95</definedName>
    <definedName name="_xlnm._FilterDatabase" localSheetId="3" hidden="1">'NS - NOVÝ STAV'!$C$103:$K$423</definedName>
    <definedName name="_xlnm.Print_Area" localSheetId="3">'NS - NOVÝ STAV'!$C$4:$J$41,'NS - NOVÝ STAV'!$C$47:$J$83,'NS - NOVÝ STAV'!$C$89:$K$423</definedName>
    <definedName name="_xlnm.Print_Titles" localSheetId="3">'NS - NOVÝ STAV'!$103:$103</definedName>
    <definedName name="_xlnm._FilterDatabase" localSheetId="4" hidden="1">'ZTI - Zdravotně technické...'!$C$85:$K$88</definedName>
    <definedName name="_xlnm.Print_Area" localSheetId="4">'ZTI - Zdravotně technické...'!$C$4:$J$41,'ZTI - Zdravotně technické...'!$C$47:$J$65,'ZTI - Zdravotně technické...'!$C$71:$K$88</definedName>
    <definedName name="_xlnm.Print_Titles" localSheetId="4">'ZTI - Zdravotně technické...'!$85:$85</definedName>
    <definedName name="_xlnm._FilterDatabase" localSheetId="5" hidden="1">'ÚT - Vytápění'!$C$85:$K$88</definedName>
    <definedName name="_xlnm.Print_Area" localSheetId="5">'ÚT - Vytápění'!$C$4:$J$41,'ÚT - Vytápění'!$C$47:$J$65,'ÚT - Vytápění'!$C$71:$K$88</definedName>
    <definedName name="_xlnm.Print_Titles" localSheetId="5">'ÚT - Vytápění'!$85:$85</definedName>
    <definedName name="_xlnm._FilterDatabase" localSheetId="6" hidden="1">'SLB - Slaboproudá elektro...'!$C$85:$K$88</definedName>
    <definedName name="_xlnm.Print_Area" localSheetId="6">'SLB - Slaboproudá elektro...'!$C$4:$J$41,'SLB - Slaboproudá elektro...'!$C$47:$J$65,'SLB - Slaboproudá elektro...'!$C$71:$K$88</definedName>
    <definedName name="_xlnm.Print_Titles" localSheetId="6">'SLB - Slaboproudá elektro...'!$85:$85</definedName>
    <definedName name="_xlnm._FilterDatabase" localSheetId="7" hidden="1">'MAR - Měření a regulace'!$C$86:$K$90</definedName>
    <definedName name="_xlnm.Print_Area" localSheetId="7">'MAR - Měření a regulace'!$C$4:$J$41,'MAR - Měření a regulace'!$C$47:$J$66,'MAR - Měření a regulace'!$C$72:$K$90</definedName>
    <definedName name="_xlnm.Print_Titles" localSheetId="7">'MAR - Měření a regulace'!$86:$86</definedName>
    <definedName name="_xlnm._FilterDatabase" localSheetId="8" hidden="1">'VRN - VEDLEJŠÍ ROZPOČTOVÉ...'!$C$84:$K$98</definedName>
    <definedName name="_xlnm.Print_Area" localSheetId="8">'VRN - VEDLEJŠÍ ROZPOČTOVÉ...'!$C$4:$J$39,'VRN - VEDLEJŠÍ ROZPOČTOVÉ...'!$C$45:$J$66,'VRN - VEDLEJŠÍ ROZPOČTOVÉ...'!$C$72:$K$98</definedName>
    <definedName name="_xlnm.Print_Titles" localSheetId="8">'VRN - VEDLEJŠÍ ROZPOČTOVÉ...'!$84:$84</definedName>
    <definedName name="_xlnm.Print_Area" localSheetId="9">'Seznam figur'!$C$4:$G$162</definedName>
    <definedName name="_xlnm.Print_Titles" localSheetId="9">'Seznam figur'!$9:$9</definedName>
    <definedName name="_xlnm.Print_Area" localSheetId="10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0" l="1" r="D7"/>
  <c i="9" r="J37"/>
  <c r="J36"/>
  <c i="1" r="AY64"/>
  <c i="9" r="J35"/>
  <c i="1" r="AX64"/>
  <c i="9" r="BI98"/>
  <c r="BH98"/>
  <c r="BG98"/>
  <c r="BF98"/>
  <c r="T98"/>
  <c r="T97"/>
  <c r="R98"/>
  <c r="R97"/>
  <c r="P98"/>
  <c r="P97"/>
  <c r="BI96"/>
  <c r="BH96"/>
  <c r="BG96"/>
  <c r="BF96"/>
  <c r="T96"/>
  <c r="T95"/>
  <c r="R96"/>
  <c r="R95"/>
  <c r="P96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T90"/>
  <c r="R91"/>
  <c r="R90"/>
  <c r="P91"/>
  <c r="P90"/>
  <c r="BI89"/>
  <c r="BH89"/>
  <c r="BG89"/>
  <c r="BF89"/>
  <c r="T89"/>
  <c r="R89"/>
  <c r="P89"/>
  <c r="BI88"/>
  <c r="BH88"/>
  <c r="BG88"/>
  <c r="BF88"/>
  <c r="T88"/>
  <c r="R88"/>
  <c r="P88"/>
  <c r="J82"/>
  <c r="F79"/>
  <c r="E77"/>
  <c r="J55"/>
  <c r="F52"/>
  <c r="E50"/>
  <c r="J21"/>
  <c r="E21"/>
  <c r="J81"/>
  <c r="J20"/>
  <c r="J18"/>
  <c r="E18"/>
  <c r="F82"/>
  <c r="J17"/>
  <c r="J15"/>
  <c r="E15"/>
  <c r="F54"/>
  <c r="J14"/>
  <c r="J12"/>
  <c r="J52"/>
  <c r="E7"/>
  <c r="E48"/>
  <c i="8" r="J39"/>
  <c r="J38"/>
  <c i="1" r="AY63"/>
  <c i="8" r="J37"/>
  <c i="1" r="AX63"/>
  <c i="8" r="BI90"/>
  <c r="BH90"/>
  <c r="BG90"/>
  <c r="BF90"/>
  <c r="T90"/>
  <c r="T89"/>
  <c r="T88"/>
  <c r="T87"/>
  <c r="R90"/>
  <c r="R89"/>
  <c r="R88"/>
  <c r="R87"/>
  <c r="P90"/>
  <c r="P89"/>
  <c r="P88"/>
  <c r="P87"/>
  <c i="1" r="AU63"/>
  <c i="8" r="J83"/>
  <c r="F83"/>
  <c r="F81"/>
  <c r="E79"/>
  <c r="J58"/>
  <c r="F58"/>
  <c r="F56"/>
  <c r="E54"/>
  <c r="J26"/>
  <c r="E26"/>
  <c r="J84"/>
  <c r="J25"/>
  <c r="J20"/>
  <c r="E20"/>
  <c r="F84"/>
  <c r="J19"/>
  <c r="J14"/>
  <c r="J56"/>
  <c r="E7"/>
  <c r="E75"/>
  <c i="7" r="J39"/>
  <c r="J38"/>
  <c i="1" r="AY62"/>
  <c i="7" r="J37"/>
  <c i="1" r="AX62"/>
  <c i="7" r="BI88"/>
  <c r="BH88"/>
  <c r="BG88"/>
  <c r="BF88"/>
  <c r="T88"/>
  <c r="T87"/>
  <c r="T86"/>
  <c r="R88"/>
  <c r="R87"/>
  <c r="R86"/>
  <c r="P88"/>
  <c r="P87"/>
  <c r="P86"/>
  <c i="1" r="AU62"/>
  <c i="7" r="J82"/>
  <c r="F82"/>
  <c r="F80"/>
  <c r="E78"/>
  <c r="J58"/>
  <c r="F58"/>
  <c r="F56"/>
  <c r="E54"/>
  <c r="J26"/>
  <c r="E26"/>
  <c r="J83"/>
  <c r="J25"/>
  <c r="J20"/>
  <c r="E20"/>
  <c r="F59"/>
  <c r="J19"/>
  <c r="J14"/>
  <c r="J56"/>
  <c r="E7"/>
  <c r="E74"/>
  <c i="6" r="J39"/>
  <c r="J38"/>
  <c i="1" r="AY61"/>
  <c i="6" r="J37"/>
  <c i="1" r="AX61"/>
  <c i="6" r="BI88"/>
  <c r="BH88"/>
  <c r="BG88"/>
  <c r="BF88"/>
  <c r="T88"/>
  <c r="T87"/>
  <c r="T86"/>
  <c r="R88"/>
  <c r="R87"/>
  <c r="R86"/>
  <c r="P88"/>
  <c r="P87"/>
  <c r="P86"/>
  <c i="1" r="AU61"/>
  <c i="6" r="J82"/>
  <c r="F82"/>
  <c r="F80"/>
  <c r="E78"/>
  <c r="J58"/>
  <c r="F58"/>
  <c r="F56"/>
  <c r="E54"/>
  <c r="J26"/>
  <c r="E26"/>
  <c r="J59"/>
  <c r="J25"/>
  <c r="J20"/>
  <c r="E20"/>
  <c r="F83"/>
  <c r="J19"/>
  <c r="J14"/>
  <c r="J80"/>
  <c r="E7"/>
  <c r="E74"/>
  <c i="5" r="J39"/>
  <c r="J38"/>
  <c i="1" r="AY60"/>
  <c i="5" r="J37"/>
  <c i="1" r="AX60"/>
  <c i="5" r="BI88"/>
  <c r="BH88"/>
  <c r="BG88"/>
  <c r="BF88"/>
  <c r="T88"/>
  <c r="T87"/>
  <c r="T86"/>
  <c r="R88"/>
  <c r="R87"/>
  <c r="R86"/>
  <c r="P88"/>
  <c r="P87"/>
  <c r="P86"/>
  <c i="1" r="AU60"/>
  <c i="5" r="J82"/>
  <c r="F82"/>
  <c r="F80"/>
  <c r="E78"/>
  <c r="J58"/>
  <c r="F58"/>
  <c r="F56"/>
  <c r="E54"/>
  <c r="J26"/>
  <c r="E26"/>
  <c r="J59"/>
  <c r="J25"/>
  <c r="J20"/>
  <c r="E20"/>
  <c r="F59"/>
  <c r="J19"/>
  <c r="J14"/>
  <c r="J80"/>
  <c r="E7"/>
  <c r="E74"/>
  <c i="4" r="J39"/>
  <c r="J38"/>
  <c i="1" r="AY58"/>
  <c i="4" r="J37"/>
  <c i="1" r="AX58"/>
  <c i="4" r="BI423"/>
  <c r="BH423"/>
  <c r="BG423"/>
  <c r="BF423"/>
  <c r="T423"/>
  <c r="T422"/>
  <c r="R423"/>
  <c r="R422"/>
  <c r="P423"/>
  <c r="P422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0"/>
  <c r="BH410"/>
  <c r="BG410"/>
  <c r="BF410"/>
  <c r="T410"/>
  <c r="R410"/>
  <c r="P410"/>
  <c r="BI408"/>
  <c r="BH408"/>
  <c r="BG408"/>
  <c r="BF408"/>
  <c r="T408"/>
  <c r="R408"/>
  <c r="P408"/>
  <c r="BI404"/>
  <c r="BH404"/>
  <c r="BG404"/>
  <c r="BF404"/>
  <c r="T404"/>
  <c r="R404"/>
  <c r="P404"/>
  <c r="BI401"/>
  <c r="BH401"/>
  <c r="BG401"/>
  <c r="BF401"/>
  <c r="T401"/>
  <c r="R401"/>
  <c r="P401"/>
  <c r="BI394"/>
  <c r="BH394"/>
  <c r="BG394"/>
  <c r="BF394"/>
  <c r="T394"/>
  <c r="R394"/>
  <c r="P394"/>
  <c r="BI387"/>
  <c r="BH387"/>
  <c r="BG387"/>
  <c r="BF387"/>
  <c r="T387"/>
  <c r="T386"/>
  <c r="R387"/>
  <c r="R386"/>
  <c r="P387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4"/>
  <c r="BH354"/>
  <c r="BG354"/>
  <c r="BF354"/>
  <c r="T354"/>
  <c r="R354"/>
  <c r="P354"/>
  <c r="BI351"/>
  <c r="BH351"/>
  <c r="BG351"/>
  <c r="BF351"/>
  <c r="T351"/>
  <c r="R351"/>
  <c r="P351"/>
  <c r="BI349"/>
  <c r="BH349"/>
  <c r="BG349"/>
  <c r="BF349"/>
  <c r="T349"/>
  <c r="R349"/>
  <c r="P349"/>
  <c r="BI348"/>
  <c r="BH348"/>
  <c r="BG348"/>
  <c r="BF348"/>
  <c r="T348"/>
  <c r="R348"/>
  <c r="P348"/>
  <c r="BI346"/>
  <c r="BH346"/>
  <c r="BG346"/>
  <c r="BF346"/>
  <c r="T346"/>
  <c r="R346"/>
  <c r="P346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2"/>
  <c r="BH332"/>
  <c r="BG332"/>
  <c r="BF332"/>
  <c r="T332"/>
  <c r="R332"/>
  <c r="P332"/>
  <c r="BI329"/>
  <c r="BH329"/>
  <c r="BG329"/>
  <c r="BF329"/>
  <c r="T329"/>
  <c r="T328"/>
  <c r="R329"/>
  <c r="R328"/>
  <c r="P329"/>
  <c r="P328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298"/>
  <c r="BH298"/>
  <c r="BG298"/>
  <c r="BF298"/>
  <c r="T298"/>
  <c r="R298"/>
  <c r="P298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T267"/>
  <c r="R268"/>
  <c r="R267"/>
  <c r="P268"/>
  <c r="P267"/>
  <c r="BI265"/>
  <c r="BH265"/>
  <c r="BG265"/>
  <c r="BF265"/>
  <c r="T265"/>
  <c r="R265"/>
  <c r="P265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1"/>
  <c r="BH211"/>
  <c r="BG211"/>
  <c r="BF211"/>
  <c r="T211"/>
  <c r="R211"/>
  <c r="P211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7"/>
  <c r="BH167"/>
  <c r="BG167"/>
  <c r="BF167"/>
  <c r="T167"/>
  <c r="R167"/>
  <c r="P167"/>
  <c r="BI165"/>
  <c r="BH165"/>
  <c r="BG165"/>
  <c r="BF165"/>
  <c r="T165"/>
  <c r="R165"/>
  <c r="P165"/>
  <c r="BI160"/>
  <c r="BH160"/>
  <c r="BG160"/>
  <c r="BF160"/>
  <c r="T160"/>
  <c r="R160"/>
  <c r="P160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07"/>
  <c r="BH107"/>
  <c r="BG107"/>
  <c r="BF107"/>
  <c r="T107"/>
  <c r="R107"/>
  <c r="P107"/>
  <c r="J101"/>
  <c r="J100"/>
  <c r="F100"/>
  <c r="F98"/>
  <c r="E96"/>
  <c r="J59"/>
  <c r="J58"/>
  <c r="F58"/>
  <c r="F56"/>
  <c r="E54"/>
  <c r="J20"/>
  <c r="E20"/>
  <c r="F59"/>
  <c r="J19"/>
  <c r="J14"/>
  <c r="J98"/>
  <c r="E7"/>
  <c r="E50"/>
  <c i="3" r="J39"/>
  <c r="J38"/>
  <c i="1" r="AY57"/>
  <c i="3" r="J37"/>
  <c i="1" r="AX57"/>
  <c i="3" r="BI177"/>
  <c r="BH177"/>
  <c r="BG177"/>
  <c r="BF177"/>
  <c r="T177"/>
  <c r="T176"/>
  <c r="R177"/>
  <c r="R176"/>
  <c r="P177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66"/>
  <c r="BH166"/>
  <c r="BG166"/>
  <c r="BF166"/>
  <c r="T166"/>
  <c r="R166"/>
  <c r="P166"/>
  <c r="BI161"/>
  <c r="BH161"/>
  <c r="BG161"/>
  <c r="BF161"/>
  <c r="T161"/>
  <c r="R161"/>
  <c r="P161"/>
  <c r="BI154"/>
  <c r="BH154"/>
  <c r="BG154"/>
  <c r="BF154"/>
  <c r="T154"/>
  <c r="T153"/>
  <c r="R154"/>
  <c r="R153"/>
  <c r="P154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T116"/>
  <c r="R117"/>
  <c r="R116"/>
  <c r="P117"/>
  <c r="P116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93"/>
  <c r="J19"/>
  <c r="J14"/>
  <c r="J90"/>
  <c r="E7"/>
  <c r="E84"/>
  <c i="2" r="J39"/>
  <c r="J38"/>
  <c i="1" r="AY56"/>
  <c i="2" r="J37"/>
  <c i="1" r="AX56"/>
  <c i="2" r="BI242"/>
  <c r="BH242"/>
  <c r="BG242"/>
  <c r="BF242"/>
  <c r="T242"/>
  <c r="T241"/>
  <c r="R242"/>
  <c r="R241"/>
  <c r="P242"/>
  <c r="P241"/>
  <c r="BI234"/>
  <c r="BH234"/>
  <c r="BG234"/>
  <c r="BF234"/>
  <c r="T234"/>
  <c r="T233"/>
  <c r="T232"/>
  <c r="R234"/>
  <c r="R233"/>
  <c r="R232"/>
  <c r="P234"/>
  <c r="P233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6"/>
  <c r="BH216"/>
  <c r="BG216"/>
  <c r="BF216"/>
  <c r="T216"/>
  <c r="R216"/>
  <c r="P216"/>
  <c r="BI213"/>
  <c r="BH213"/>
  <c r="BG213"/>
  <c r="BF213"/>
  <c r="T213"/>
  <c r="R213"/>
  <c r="P213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0"/>
  <c r="BH200"/>
  <c r="BG200"/>
  <c r="BF200"/>
  <c r="T200"/>
  <c r="R200"/>
  <c r="P200"/>
  <c r="BI197"/>
  <c r="BH197"/>
  <c r="BG197"/>
  <c r="BF197"/>
  <c r="T197"/>
  <c r="R197"/>
  <c r="P197"/>
  <c r="BI192"/>
  <c r="BH192"/>
  <c r="BG192"/>
  <c r="BF192"/>
  <c r="T192"/>
  <c r="R192"/>
  <c r="P192"/>
  <c r="BI186"/>
  <c r="BH186"/>
  <c r="BG186"/>
  <c r="BF186"/>
  <c r="T186"/>
  <c r="R186"/>
  <c r="P186"/>
  <c r="BI184"/>
  <c r="BH184"/>
  <c r="BG184"/>
  <c r="BF184"/>
  <c r="T184"/>
  <c r="R184"/>
  <c r="P184"/>
  <c r="BI179"/>
  <c r="BH179"/>
  <c r="BG179"/>
  <c r="BF179"/>
  <c r="T179"/>
  <c r="R179"/>
  <c r="P179"/>
  <c r="BI173"/>
  <c r="BH173"/>
  <c r="BG173"/>
  <c r="BF173"/>
  <c r="T173"/>
  <c r="R173"/>
  <c r="P173"/>
  <c r="BI170"/>
  <c r="BH170"/>
  <c r="BG170"/>
  <c r="BF170"/>
  <c r="T170"/>
  <c r="R170"/>
  <c r="P170"/>
  <c r="BI156"/>
  <c r="BH156"/>
  <c r="BG156"/>
  <c r="BF156"/>
  <c r="T156"/>
  <c r="R156"/>
  <c r="P156"/>
  <c r="BI151"/>
  <c r="BH151"/>
  <c r="BG151"/>
  <c r="BF151"/>
  <c r="T151"/>
  <c r="R151"/>
  <c r="P151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2"/>
  <c r="BH102"/>
  <c r="BG102"/>
  <c r="BF102"/>
  <c r="T102"/>
  <c r="R102"/>
  <c r="P102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89"/>
  <c r="J19"/>
  <c r="J14"/>
  <c r="J86"/>
  <c r="E7"/>
  <c r="E80"/>
  <c i="1" r="L50"/>
  <c r="AM50"/>
  <c r="AM49"/>
  <c r="L49"/>
  <c r="AM47"/>
  <c r="L47"/>
  <c r="L45"/>
  <c r="L44"/>
  <c i="2" r="BK208"/>
  <c i="4" r="BK224"/>
  <c r="J410"/>
  <c i="2" r="J95"/>
  <c i="3" r="J174"/>
  <c i="4" r="J176"/>
  <c r="BK113"/>
  <c i="2" r="BK206"/>
  <c r="J192"/>
  <c i="3" r="BK121"/>
  <c i="4" r="BK401"/>
  <c r="BK348"/>
  <c i="5" r="J88"/>
  <c i="2" r="BK222"/>
  <c i="3" r="J124"/>
  <c i="4" r="BK243"/>
  <c r="BK414"/>
  <c r="BK121"/>
  <c r="BK165"/>
  <c i="3" r="BK99"/>
  <c i="4" r="BK258"/>
  <c i="5" r="F39"/>
  <c i="1" r="BD60"/>
  <c i="3" r="BK147"/>
  <c i="4" r="BK278"/>
  <c i="8" r="F39"/>
  <c i="1" r="BD63"/>
  <c i="3" r="BK127"/>
  <c i="4" r="BK371"/>
  <c i="7" r="J36"/>
  <c i="1" r="AW62"/>
  <c i="3" r="J130"/>
  <c i="4" r="J377"/>
  <c r="BK408"/>
  <c r="J278"/>
  <c i="3" r="BK154"/>
  <c i="4" r="BK293"/>
  <c r="J224"/>
  <c i="9" r="BK96"/>
  <c i="2" r="BK226"/>
  <c i="4" r="J346"/>
  <c r="J264"/>
  <c i="2" r="BK234"/>
  <c i="4" r="J135"/>
  <c r="J140"/>
  <c i="8" r="F37"/>
  <c i="1" r="BB63"/>
  <c i="4" r="J287"/>
  <c i="7" r="F39"/>
  <c i="1" r="BD62"/>
  <c i="4" r="BK231"/>
  <c r="BK404"/>
  <c i="9" r="J98"/>
  <c i="2" r="J123"/>
  <c i="4" r="J247"/>
  <c r="BK143"/>
  <c r="BK287"/>
  <c r="J394"/>
  <c i="2" r="BK179"/>
  <c i="4" r="J150"/>
  <c r="J417"/>
  <c i="2" r="J125"/>
  <c r="J226"/>
  <c i="4" r="BK345"/>
  <c r="BK264"/>
  <c r="BK140"/>
  <c i="3" r="J175"/>
  <c i="4" r="J124"/>
  <c r="J113"/>
  <c i="9" r="J91"/>
  <c i="2" r="J173"/>
  <c i="3" r="J127"/>
  <c i="4" r="J173"/>
  <c r="J165"/>
  <c i="2" r="BK120"/>
  <c i="4" r="BK203"/>
  <c r="BK130"/>
  <c i="7" r="J88"/>
  <c i="2" r="BK115"/>
  <c i="4" r="BK275"/>
  <c r="J245"/>
  <c i="1" r="AS59"/>
  <c i="4" r="BK192"/>
  <c i="2" r="J137"/>
  <c i="3" r="J136"/>
  <c i="4" r="J365"/>
  <c r="BK179"/>
  <c i="2" r="J115"/>
  <c r="J234"/>
  <c i="3" r="J133"/>
  <c i="4" r="BK340"/>
  <c r="J387"/>
  <c i="6" r="F39"/>
  <c i="1" r="BD61"/>
  <c i="4" r="BK316"/>
  <c r="J147"/>
  <c i="5" r="F37"/>
  <c i="1" r="BB60"/>
  <c i="6" r="F36"/>
  <c i="1" r="BA61"/>
  <c i="4" r="BK359"/>
  <c r="J281"/>
  <c i="9" r="J94"/>
  <c i="2" r="BK186"/>
  <c i="3" r="BK150"/>
  <c i="4" r="BK368"/>
  <c r="J348"/>
  <c i="6" r="J88"/>
  <c i="3" r="J166"/>
  <c i="4" r="BK219"/>
  <c r="BK211"/>
  <c r="BK261"/>
  <c i="2" r="BK213"/>
  <c r="BK184"/>
  <c i="4" r="J118"/>
  <c r="J195"/>
  <c i="2" r="J205"/>
  <c i="3" r="BK177"/>
  <c i="4" r="BK305"/>
  <c r="J362"/>
  <c i="2" r="BK128"/>
  <c i="3" r="J150"/>
  <c i="4" r="J121"/>
  <c i="6" r="F37"/>
  <c i="1" r="BB61"/>
  <c i="2" r="BK102"/>
  <c i="4" r="BK362"/>
  <c r="J179"/>
  <c i="2" r="J145"/>
  <c i="4" r="BK272"/>
  <c r="BK138"/>
  <c i="9" r="BK93"/>
  <c i="2" r="J134"/>
  <c i="4" r="J321"/>
  <c i="2" r="BK230"/>
  <c i="4" r="J222"/>
  <c i="9" r="J89"/>
  <c i="2" r="J179"/>
  <c i="4" r="J313"/>
  <c i="9" r="BK94"/>
  <c i="4" r="J338"/>
  <c r="J420"/>
  <c i="2" r="BK123"/>
  <c i="4" r="J310"/>
  <c i="5" r="F38"/>
  <c i="4" r="BK290"/>
  <c i="2" r="BK95"/>
  <c i="3" r="BK106"/>
  <c i="4" r="J284"/>
  <c i="6" r="BK88"/>
  <c i="4" r="BK255"/>
  <c i="9" r="BK98"/>
  <c i="3" r="BK111"/>
  <c i="4" r="BK198"/>
  <c i="6" r="F38"/>
  <c i="1" r="BC61"/>
  <c i="4" r="J354"/>
  <c i="2" r="BK145"/>
  <c i="3" r="BK161"/>
  <c i="4" r="J255"/>
  <c r="BK239"/>
  <c i="2" r="BK137"/>
  <c i="3" r="BK166"/>
  <c i="4" r="J371"/>
  <c r="BK222"/>
  <c r="J261"/>
  <c i="2" r="BK224"/>
  <c r="BK228"/>
  <c i="4" r="J298"/>
  <c r="J192"/>
  <c i="2" r="BK170"/>
  <c i="4" r="J107"/>
  <c r="BK126"/>
  <c i="2" r="J206"/>
  <c i="4" r="J198"/>
  <c r="BK135"/>
  <c i="9" r="J96"/>
  <c i="2" r="J216"/>
  <c i="4" r="J145"/>
  <c r="J316"/>
  <c i="2" r="J229"/>
  <c i="4" r="J160"/>
  <c r="BK281"/>
  <c i="3" r="J106"/>
  <c i="4" r="BK195"/>
  <c i="2" r="J142"/>
  <c i="3" r="J111"/>
  <c i="4" r="J359"/>
  <c i="9" r="BK89"/>
  <c i="3" r="BK172"/>
  <c i="4" r="J404"/>
  <c r="J272"/>
  <c r="BK160"/>
  <c i="5" r="F36"/>
  <c i="1" r="BA60"/>
  <c i="3" r="J117"/>
  <c i="4" r="BK377"/>
  <c r="BK310"/>
  <c i="2" r="J128"/>
  <c i="3" r="J177"/>
  <c i="4" r="BK384"/>
  <c i="7" r="F36"/>
  <c i="4" r="BK176"/>
  <c i="3" r="BK102"/>
  <c i="4" r="BK147"/>
  <c r="BK189"/>
  <c i="2" r="BK112"/>
  <c i="3" r="BK174"/>
  <c i="4" r="J227"/>
  <c r="BK394"/>
  <c i="2" r="BK173"/>
  <c i="3" r="J147"/>
  <c i="4" r="BK423"/>
  <c i="9" r="BK91"/>
  <c i="2" r="J151"/>
  <c i="4" r="BK338"/>
  <c r="J126"/>
  <c i="2" r="J242"/>
  <c i="4" r="BK236"/>
  <c r="J234"/>
  <c i="3" r="J161"/>
  <c i="4" r="BK303"/>
  <c i="2" r="J170"/>
  <c i="4" r="J401"/>
  <c r="J115"/>
  <c r="J231"/>
  <c r="BK118"/>
  <c i="2" r="J230"/>
  <c i="4" r="BK326"/>
  <c r="J329"/>
  <c r="J380"/>
  <c i="2" r="J112"/>
  <c i="4" r="BK216"/>
  <c r="J408"/>
  <c i="2" r="J186"/>
  <c i="3" r="BK136"/>
  <c i="4" r="BK124"/>
  <c r="J243"/>
  <c i="9" r="BK88"/>
  <c i="4" r="BK318"/>
  <c r="J340"/>
  <c r="J236"/>
  <c i="2" r="BK142"/>
  <c i="4" r="J219"/>
  <c r="BK329"/>
  <c r="BK227"/>
  <c i="2" r="BK134"/>
  <c i="4" r="J368"/>
  <c r="BK234"/>
  <c r="J265"/>
  <c i="2" r="J102"/>
  <c r="J120"/>
  <c i="4" r="J208"/>
  <c r="BK145"/>
  <c i="8" r="F38"/>
  <c i="1" r="BC63"/>
  <c i="4" r="J216"/>
  <c r="J275"/>
  <c r="BK298"/>
  <c i="2" r="J208"/>
  <c i="3" r="BK143"/>
  <c i="4" r="J382"/>
  <c i="2" r="J224"/>
  <c i="3" r="BK117"/>
  <c i="4" r="BK351"/>
  <c r="BK265"/>
  <c i="2" r="BK139"/>
  <c r="BK131"/>
  <c i="4" r="J326"/>
  <c r="J189"/>
  <c r="J239"/>
  <c i="2" r="BK156"/>
  <c i="3" r="J140"/>
  <c i="4" r="BK332"/>
  <c i="2" r="J131"/>
  <c i="3" r="BK175"/>
  <c i="4" r="J332"/>
  <c r="BK417"/>
  <c i="8" r="BK90"/>
  <c i="3" r="J121"/>
  <c i="4" r="J268"/>
  <c i="8" r="J90"/>
  <c i="2" r="J109"/>
  <c i="4" r="BK245"/>
  <c r="BK284"/>
  <c i="2" r="BK197"/>
  <c i="3" r="J143"/>
  <c i="4" r="BK410"/>
  <c i="8" r="J36"/>
  <c i="1" r="AW63"/>
  <c i="3" r="BK130"/>
  <c i="4" r="J342"/>
  <c r="J138"/>
  <c r="J211"/>
  <c i="2" r="J228"/>
  <c i="4" r="BK365"/>
  <c r="BK346"/>
  <c i="9" r="J88"/>
  <c i="4" r="J318"/>
  <c i="2" r="J222"/>
  <c i="4" r="J293"/>
  <c r="J351"/>
  <c i="7" r="F38"/>
  <c i="1" r="BC62"/>
  <c i="4" r="J167"/>
  <c r="J414"/>
  <c i="7" r="BK88"/>
  <c i="3" r="J172"/>
  <c i="4" r="BK382"/>
  <c r="J345"/>
  <c i="2" r="BK125"/>
  <c r="J200"/>
  <c i="4" r="BK321"/>
  <c r="BK313"/>
  <c i="7" r="F37"/>
  <c i="1" r="BB62"/>
  <c i="4" r="J305"/>
  <c r="BK107"/>
  <c i="2" r="BK109"/>
  <c r="J197"/>
  <c i="4" r="J374"/>
  <c r="BK115"/>
  <c i="3" r="J154"/>
  <c i="4" r="J303"/>
  <c r="BK268"/>
  <c i="5" r="BK88"/>
  <c i="2" r="J156"/>
  <c i="4" r="J258"/>
  <c r="BK173"/>
  <c r="J203"/>
  <c i="2" r="J139"/>
  <c r="J184"/>
  <c i="4" r="J349"/>
  <c r="J130"/>
  <c r="BK342"/>
  <c i="2" r="BK192"/>
  <c i="3" r="J99"/>
  <c i="4" r="BK380"/>
  <c r="BK387"/>
  <c r="BK420"/>
  <c i="9" r="J93"/>
  <c i="3" r="J102"/>
  <c i="4" r="BK208"/>
  <c r="BK150"/>
  <c i="2" r="BK205"/>
  <c r="BK216"/>
  <c i="4" r="BK324"/>
  <c r="BK167"/>
  <c i="1" r="AS55"/>
  <c i="4" r="J290"/>
  <c i="2" r="J213"/>
  <c i="3" r="BK140"/>
  <c i="4" r="BK247"/>
  <c r="J143"/>
  <c i="2" r="BK229"/>
  <c i="4" r="BK354"/>
  <c r="J423"/>
  <c r="J324"/>
  <c i="2" r="BK200"/>
  <c i="3" r="BK124"/>
  <c i="4" r="BK374"/>
  <c i="3" r="BK133"/>
  <c i="4" r="J384"/>
  <c i="2" r="BK151"/>
  <c i="4" r="J308"/>
  <c r="BK308"/>
  <c i="2" r="BK242"/>
  <c i="4" r="BK349"/>
  <c l="1" r="P117"/>
  <c r="BK271"/>
  <c r="J271"/>
  <c r="J73"/>
  <c r="BK347"/>
  <c r="J347"/>
  <c r="J77"/>
  <c r="R393"/>
  <c i="2" r="T94"/>
  <c i="3" r="BK98"/>
  <c r="J98"/>
  <c r="J65"/>
  <c r="R120"/>
  <c r="R146"/>
  <c r="T171"/>
  <c i="4" r="BK117"/>
  <c r="J117"/>
  <c r="J66"/>
  <c r="R271"/>
  <c r="R331"/>
  <c r="P347"/>
  <c i="2" r="R94"/>
  <c r="R225"/>
  <c i="3" r="P105"/>
  <c r="T139"/>
  <c r="BK171"/>
  <c r="J171"/>
  <c r="J73"/>
  <c i="4" r="P129"/>
  <c r="T202"/>
  <c r="P331"/>
  <c r="R347"/>
  <c r="BK393"/>
  <c r="J393"/>
  <c r="J80"/>
  <c r="R106"/>
  <c r="T172"/>
  <c r="P242"/>
  <c r="T331"/>
  <c r="T347"/>
  <c i="2" r="T150"/>
  <c i="3" r="BK120"/>
  <c r="J120"/>
  <c r="J68"/>
  <c r="P139"/>
  <c r="BK160"/>
  <c r="J160"/>
  <c r="J72"/>
  <c i="4" r="P106"/>
  <c r="BK172"/>
  <c r="J172"/>
  <c r="J68"/>
  <c r="R242"/>
  <c r="R344"/>
  <c r="R407"/>
  <c i="9" r="BK87"/>
  <c i="2" r="BK225"/>
  <c r="J225"/>
  <c r="J67"/>
  <c i="3" r="BK105"/>
  <c r="J105"/>
  <c r="J66"/>
  <c r="BK146"/>
  <c r="J146"/>
  <c r="J70"/>
  <c r="T160"/>
  <c i="4" r="BK106"/>
  <c r="P172"/>
  <c r="BK242"/>
  <c r="J242"/>
  <c r="J70"/>
  <c r="T353"/>
  <c r="T393"/>
  <c i="9" r="P87"/>
  <c i="2" r="BK94"/>
  <c r="J94"/>
  <c r="J65"/>
  <c i="3" r="P98"/>
  <c r="R160"/>
  <c i="4" r="R129"/>
  <c r="P202"/>
  <c r="R353"/>
  <c r="P393"/>
  <c i="9" r="T87"/>
  <c i="4" r="R117"/>
  <c r="R202"/>
  <c r="BK331"/>
  <c r="J331"/>
  <c r="J75"/>
  <c r="T344"/>
  <c r="T407"/>
  <c i="9" r="R87"/>
  <c i="2" r="R150"/>
  <c i="3" r="R105"/>
  <c r="R139"/>
  <c r="P160"/>
  <c i="4" r="T117"/>
  <c r="BK202"/>
  <c r="J202"/>
  <c r="J69"/>
  <c r="P353"/>
  <c i="9" r="P92"/>
  <c i="2" r="P150"/>
  <c r="T225"/>
  <c i="3" r="R98"/>
  <c r="P120"/>
  <c r="BK139"/>
  <c r="J139"/>
  <c r="J69"/>
  <c r="T146"/>
  <c r="P171"/>
  <c i="4" r="T129"/>
  <c r="P271"/>
  <c r="BK344"/>
  <c r="J344"/>
  <c r="J76"/>
  <c r="BK407"/>
  <c r="J407"/>
  <c r="J81"/>
  <c i="9" r="BK92"/>
  <c r="J92"/>
  <c r="J63"/>
  <c i="2" r="BK150"/>
  <c r="J150"/>
  <c r="J66"/>
  <c i="3" r="T98"/>
  <c r="T120"/>
  <c r="P146"/>
  <c r="R171"/>
  <c i="4" r="BK129"/>
  <c r="J129"/>
  <c r="J67"/>
  <c r="T271"/>
  <c r="T270"/>
  <c r="P344"/>
  <c r="P407"/>
  <c i="9" r="R92"/>
  <c i="2" r="P94"/>
  <c r="P93"/>
  <c r="P92"/>
  <c i="1" r="AU56"/>
  <c i="2" r="P225"/>
  <c i="3" r="T105"/>
  <c i="4" r="T106"/>
  <c r="R172"/>
  <c r="T242"/>
  <c r="BK353"/>
  <c r="J353"/>
  <c r="J78"/>
  <c i="9" r="T92"/>
  <c i="4" r="BK328"/>
  <c r="J328"/>
  <c r="J74"/>
  <c i="2" r="BK241"/>
  <c r="J241"/>
  <c r="J70"/>
  <c i="3" r="BK153"/>
  <c r="J153"/>
  <c r="J71"/>
  <c i="4" r="BK386"/>
  <c r="J386"/>
  <c r="J79"/>
  <c i="5" r="BK87"/>
  <c r="J87"/>
  <c r="J64"/>
  <c i="8" r="BK89"/>
  <c r="BK88"/>
  <c r="BK87"/>
  <c r="J87"/>
  <c r="J63"/>
  <c i="3" r="BK176"/>
  <c r="J176"/>
  <c r="J74"/>
  <c r="BK116"/>
  <c r="J116"/>
  <c r="J67"/>
  <c i="4" r="BK267"/>
  <c r="J267"/>
  <c r="J71"/>
  <c r="BK422"/>
  <c r="J422"/>
  <c r="J82"/>
  <c i="6" r="BK87"/>
  <c r="J87"/>
  <c r="J64"/>
  <c i="7" r="BK87"/>
  <c r="J87"/>
  <c r="J64"/>
  <c i="9" r="BK90"/>
  <c r="J90"/>
  <c r="J62"/>
  <c i="2" r="BK233"/>
  <c r="BK232"/>
  <c r="J232"/>
  <c r="J68"/>
  <c i="9" r="BK97"/>
  <c r="J97"/>
  <c r="J65"/>
  <c r="BK95"/>
  <c r="J95"/>
  <c r="J64"/>
  <c r="J79"/>
  <c i="8" r="J88"/>
  <c r="J64"/>
  <c i="9" r="F55"/>
  <c r="F81"/>
  <c r="BE93"/>
  <c r="BE89"/>
  <c r="BE94"/>
  <c r="BE98"/>
  <c i="8" r="J89"/>
  <c r="J65"/>
  <c i="9" r="E75"/>
  <c r="BE88"/>
  <c r="J54"/>
  <c r="BE91"/>
  <c r="BE96"/>
  <c i="8" r="J81"/>
  <c r="J59"/>
  <c r="BE90"/>
  <c r="F59"/>
  <c r="E50"/>
  <c i="7" r="F83"/>
  <c r="J59"/>
  <c r="E50"/>
  <c r="J80"/>
  <c r="BE88"/>
  <c i="1" r="BA62"/>
  <c i="6" r="J56"/>
  <c r="BE88"/>
  <c r="E50"/>
  <c r="J83"/>
  <c r="F59"/>
  <c i="4" r="J106"/>
  <c r="J65"/>
  <c i="5" r="BE88"/>
  <c i="4" r="BK270"/>
  <c r="J270"/>
  <c r="J72"/>
  <c i="5" r="F83"/>
  <c r="J83"/>
  <c r="E50"/>
  <c r="J56"/>
  <c i="1" r="BC60"/>
  <c i="4" r="E92"/>
  <c r="BE192"/>
  <c r="BE284"/>
  <c r="BE287"/>
  <c r="F101"/>
  <c r="BE113"/>
  <c r="BE140"/>
  <c r="BE143"/>
  <c r="BE145"/>
  <c r="BE150"/>
  <c r="BE167"/>
  <c r="BE290"/>
  <c r="BE326"/>
  <c r="BE362"/>
  <c r="BE374"/>
  <c r="BE404"/>
  <c r="BE414"/>
  <c r="BE417"/>
  <c r="BE160"/>
  <c r="BE203"/>
  <c r="BE318"/>
  <c r="BE332"/>
  <c r="BE354"/>
  <c r="BE401"/>
  <c r="BE423"/>
  <c r="J56"/>
  <c r="BE255"/>
  <c r="BE268"/>
  <c r="BE329"/>
  <c r="BE349"/>
  <c r="BE359"/>
  <c r="BE377"/>
  <c r="BE420"/>
  <c r="BE107"/>
  <c r="BE173"/>
  <c r="BE198"/>
  <c r="BE245"/>
  <c r="BE368"/>
  <c r="BE382"/>
  <c r="BE387"/>
  <c r="BE408"/>
  <c r="BE410"/>
  <c r="BE115"/>
  <c r="BE126"/>
  <c r="BE138"/>
  <c r="BE176"/>
  <c r="BE224"/>
  <c r="BE261"/>
  <c r="BE234"/>
  <c r="BE308"/>
  <c r="BE316"/>
  <c r="BE371"/>
  <c i="3" r="BK97"/>
  <c r="BK96"/>
  <c r="J96"/>
  <c i="4" r="BE118"/>
  <c r="BE135"/>
  <c r="BE147"/>
  <c r="BE195"/>
  <c r="BE211"/>
  <c r="BE227"/>
  <c r="BE258"/>
  <c r="BE264"/>
  <c r="BE275"/>
  <c r="BE313"/>
  <c r="BE340"/>
  <c r="BE345"/>
  <c r="BE351"/>
  <c r="BE124"/>
  <c r="BE165"/>
  <c r="BE189"/>
  <c r="BE219"/>
  <c r="BE243"/>
  <c r="BE265"/>
  <c r="BE281"/>
  <c r="BE324"/>
  <c r="BE380"/>
  <c r="BE121"/>
  <c r="BE236"/>
  <c r="BE342"/>
  <c r="BE179"/>
  <c r="BE208"/>
  <c r="BE216"/>
  <c r="BE239"/>
  <c r="BE247"/>
  <c r="BE272"/>
  <c r="BE298"/>
  <c r="BE305"/>
  <c r="BE346"/>
  <c r="BE348"/>
  <c r="BE365"/>
  <c r="BE384"/>
  <c r="BE394"/>
  <c r="BE130"/>
  <c r="BE222"/>
  <c r="BE231"/>
  <c r="BE278"/>
  <c r="BE293"/>
  <c r="BE303"/>
  <c r="BE310"/>
  <c r="BE321"/>
  <c r="BE338"/>
  <c i="3" r="BE99"/>
  <c r="BE136"/>
  <c r="BE143"/>
  <c i="2" r="BK93"/>
  <c r="J93"/>
  <c r="J64"/>
  <c r="J233"/>
  <c r="J69"/>
  <c i="3" r="F59"/>
  <c r="BE121"/>
  <c r="BE154"/>
  <c r="J56"/>
  <c r="BE124"/>
  <c r="BE127"/>
  <c r="BE177"/>
  <c r="BE111"/>
  <c r="BE150"/>
  <c r="BE166"/>
  <c r="BE172"/>
  <c r="BE106"/>
  <c r="BE174"/>
  <c r="BE140"/>
  <c r="BE147"/>
  <c r="BE175"/>
  <c r="BE130"/>
  <c r="E50"/>
  <c r="BE102"/>
  <c r="BE133"/>
  <c r="BE161"/>
  <c r="BE117"/>
  <c i="2" r="BE242"/>
  <c r="J56"/>
  <c r="BE115"/>
  <c r="BE170"/>
  <c r="BE192"/>
  <c r="BE109"/>
  <c r="BE125"/>
  <c r="BE128"/>
  <c r="BE228"/>
  <c r="BE229"/>
  <c r="BE234"/>
  <c r="BE137"/>
  <c r="BE216"/>
  <c r="BE131"/>
  <c r="BE208"/>
  <c r="BE226"/>
  <c r="BE230"/>
  <c r="E50"/>
  <c r="BE139"/>
  <c r="BE151"/>
  <c r="BE184"/>
  <c r="BE197"/>
  <c r="F59"/>
  <c r="BE213"/>
  <c r="BE224"/>
  <c r="BE120"/>
  <c r="BE156"/>
  <c r="BE206"/>
  <c r="BE95"/>
  <c r="BE112"/>
  <c r="BE179"/>
  <c r="BE205"/>
  <c r="BE134"/>
  <c r="BE145"/>
  <c r="BE123"/>
  <c r="BE142"/>
  <c r="BE102"/>
  <c r="BE173"/>
  <c r="BE186"/>
  <c r="BE200"/>
  <c r="BE222"/>
  <c i="3" r="J32"/>
  <c i="9" r="F35"/>
  <c i="1" r="BB64"/>
  <c r="BB59"/>
  <c i="3" r="F37"/>
  <c i="1" r="BB57"/>
  <c r="BD59"/>
  <c i="8" r="F36"/>
  <c i="1" r="BA63"/>
  <c r="BA59"/>
  <c i="6" r="F35"/>
  <c i="1" r="AZ61"/>
  <c i="4" r="J36"/>
  <c i="1" r="AW58"/>
  <c i="2" r="F36"/>
  <c i="1" r="BA56"/>
  <c i="4" r="F37"/>
  <c i="1" r="BB58"/>
  <c i="9" r="F37"/>
  <c i="1" r="BD64"/>
  <c i="3" r="F39"/>
  <c i="1" r="BD57"/>
  <c i="3" r="J36"/>
  <c i="1" r="AW57"/>
  <c i="8" r="F35"/>
  <c i="1" r="AZ63"/>
  <c i="3" r="F36"/>
  <c i="1" r="BA57"/>
  <c i="4" r="F38"/>
  <c i="1" r="BC58"/>
  <c i="5" r="J36"/>
  <c i="1" r="AW60"/>
  <c i="4" r="F36"/>
  <c i="1" r="BA58"/>
  <c i="7" r="J35"/>
  <c i="1" r="AV62"/>
  <c r="AT62"/>
  <c i="9" r="F34"/>
  <c i="1" r="BA64"/>
  <c i="9" r="F36"/>
  <c i="1" r="BC64"/>
  <c r="AU59"/>
  <c r="AS54"/>
  <c i="3" r="F38"/>
  <c i="1" r="BC57"/>
  <c i="2" r="F39"/>
  <c i="1" r="BD56"/>
  <c i="2" r="J36"/>
  <c i="1" r="AW56"/>
  <c i="6" r="J36"/>
  <c i="1" r="AW61"/>
  <c i="2" r="F37"/>
  <c i="1" r="BB56"/>
  <c r="BC59"/>
  <c i="5" r="F35"/>
  <c i="1" r="AZ60"/>
  <c i="4" r="F39"/>
  <c i="1" r="BD58"/>
  <c i="9" r="J34"/>
  <c i="1" r="AW64"/>
  <c i="8" r="J32"/>
  <c i="2" r="F38"/>
  <c i="1" r="BC56"/>
  <c i="4" l="1" r="P270"/>
  <c i="3" r="T97"/>
  <c r="T96"/>
  <c i="4" r="BK105"/>
  <c r="J105"/>
  <c r="J64"/>
  <c i="9" r="P86"/>
  <c r="P85"/>
  <c i="1" r="AU64"/>
  <c i="4" r="P105"/>
  <c r="P104"/>
  <c i="1" r="AU58"/>
  <c i="4" r="T105"/>
  <c r="T104"/>
  <c i="9" r="R86"/>
  <c r="R85"/>
  <c i="2" r="R93"/>
  <c r="R92"/>
  <c i="3" r="R97"/>
  <c r="R96"/>
  <c i="9" r="T86"/>
  <c r="T85"/>
  <c i="3" r="P97"/>
  <c r="P96"/>
  <c i="1" r="AU57"/>
  <c i="4" r="R270"/>
  <c i="9" r="BK86"/>
  <c r="BK85"/>
  <c r="J85"/>
  <c r="J59"/>
  <c i="4" r="R105"/>
  <c i="2" r="T93"/>
  <c r="T92"/>
  <c i="5" r="BK86"/>
  <c r="J86"/>
  <c r="J63"/>
  <c i="9" r="J87"/>
  <c r="J61"/>
  <c i="7" r="BK86"/>
  <c r="J86"/>
  <c i="6" r="BK86"/>
  <c r="J86"/>
  <c i="1" r="AG63"/>
  <c i="4" r="BK104"/>
  <c r="J104"/>
  <c r="J63"/>
  <c i="1" r="AG57"/>
  <c i="3" r="J97"/>
  <c r="J64"/>
  <c r="J63"/>
  <c i="2" r="BK92"/>
  <c r="J92"/>
  <c i="3" r="J35"/>
  <c i="1" r="AV57"/>
  <c r="AT57"/>
  <c r="AN57"/>
  <c i="2" r="F35"/>
  <c i="1" r="AZ56"/>
  <c i="2" r="J35"/>
  <c i="1" r="AV56"/>
  <c r="AT56"/>
  <c i="6" r="J32"/>
  <c i="1" r="AG61"/>
  <c i="3" r="F35"/>
  <c i="1" r="AZ57"/>
  <c r="AW59"/>
  <c r="BC55"/>
  <c i="7" r="F35"/>
  <c i="1" r="AZ62"/>
  <c r="AZ59"/>
  <c r="AV59"/>
  <c i="8" r="J35"/>
  <c i="1" r="AV63"/>
  <c r="AT63"/>
  <c r="AN63"/>
  <c r="BB55"/>
  <c r="AX55"/>
  <c r="BD55"/>
  <c i="2" r="J32"/>
  <c i="1" r="AG56"/>
  <c r="AY59"/>
  <c i="4" r="J35"/>
  <c i="1" r="AV58"/>
  <c r="AT58"/>
  <c i="7" r="J32"/>
  <c i="1" r="AG62"/>
  <c i="4" r="F35"/>
  <c i="1" r="AZ58"/>
  <c i="9" r="F33"/>
  <c i="1" r="AZ64"/>
  <c r="AX59"/>
  <c i="9" r="J33"/>
  <c i="1" r="AV64"/>
  <c r="AT64"/>
  <c i="6" r="J35"/>
  <c i="1" r="AV61"/>
  <c r="AT61"/>
  <c r="AN61"/>
  <c r="BA55"/>
  <c r="AW55"/>
  <c i="5" r="J35"/>
  <c i="1" r="AV60"/>
  <c r="AT60"/>
  <c i="4" l="1" r="R104"/>
  <c i="7" r="J41"/>
  <c r="J63"/>
  <c i="6" r="J63"/>
  <c i="9" r="J86"/>
  <c r="J60"/>
  <c i="8" r="J41"/>
  <c i="6" r="J41"/>
  <c i="1" r="AN56"/>
  <c i="2" r="J63"/>
  <c i="3" r="J41"/>
  <c i="2" r="J41"/>
  <c i="1" r="AN62"/>
  <c r="AU55"/>
  <c r="AU54"/>
  <c i="4" r="J32"/>
  <c i="1" r="AG58"/>
  <c r="AG55"/>
  <c r="AT59"/>
  <c r="BB54"/>
  <c r="W31"/>
  <c r="BC54"/>
  <c r="W32"/>
  <c r="BD54"/>
  <c r="W33"/>
  <c i="5" r="J32"/>
  <c i="1" r="AG60"/>
  <c r="AG59"/>
  <c r="AY55"/>
  <c r="AZ55"/>
  <c r="BA54"/>
  <c r="AW54"/>
  <c r="AK30"/>
  <c i="9" r="J30"/>
  <c i="1" r="AG64"/>
  <c i="5" l="1" r="J41"/>
  <c i="9" r="J39"/>
  <c i="4" r="J41"/>
  <c i="1" r="AN58"/>
  <c r="AN60"/>
  <c r="AN64"/>
  <c r="AN59"/>
  <c r="AG54"/>
  <c r="AK26"/>
  <c r="AV55"/>
  <c r="AT55"/>
  <c r="AN55"/>
  <c r="W30"/>
  <c r="AY54"/>
  <c r="AZ54"/>
  <c r="W29"/>
  <c r="AX54"/>
  <c l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<sst xmlns="http://schemas.openxmlformats.org/spreadsheetml/2006/main">
  <si>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</si>
  <si>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</si>
  <si>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</si>
  <si>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</si>
  <si>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</si>
  <si>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{4c307786-fb13-4575-ac0c-8a14b813191f}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</si>
  <si>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</si>
  <si>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</si>
  <si>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</si>
  <si>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</si>
  <si>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</si>
  <si>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</si>
  <si>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</si>
  <si>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</si>
  <si>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JDRBLENER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</si>
  <si>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</si>
  <si>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</si>
  <si>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D.2.8 - PŘEDINVESTICE - ENERGOCENTRUM (ZE STAVBY REKONSTRUKCE A STAVEBNÍ ÚPRAVY MĚSTSKÉHO PLAVECKÉHO BAZÉNU V LIBERCI)</t>
  </si>
  <si>
    <t>KSO:</t>
  </si>
  <si>
    <t>8015493</t>
  </si>
  <si>
    <t>CC-CZ:</t>
  </si>
  <si>
    <t/>
  </si>
  <si>
    <t>Místo:</t>
  </si>
  <si>
    <t>Tržní náměstí 1338, 460 01 Liberec</t>
  </si>
  <si>
    <t>Datum:</t>
  </si>
  <si>
    <t>10. 10. 2022</t>
  </si>
  <si>
    <t>Zadavatel:</t>
  </si>
  <si>
    <t>IČ:</t>
  </si>
  <si>
    <t>00262978</t>
  </si>
  <si>
    <t>STATUTÁRNÍ MĚSTO LIBEREC</t>
  </si>
  <si>
    <t>DIČ:</t>
  </si>
  <si>
    <t>CZ00262978</t>
  </si>
  <si>
    <t>Uchazeč:</t>
  </si>
  <si>
    <t>Vyplň údaj</t>
  </si>
  <si>
    <t>Projektant:</t>
  </si>
  <si>
    <t>47450347</t>
  </si>
  <si>
    <t>ATELIER 11 HRADEC KRÁLOVÉ s.r.o.</t>
  </si>
  <si>
    <t xml:space="preserve">CZ47450347 </t>
  </si>
  <si>
    <t>True</t>
  </si>
  <si>
    <t>Zpracovatel:</t>
  </si>
  <si>
    <t>25415751</t>
  </si>
  <si>
    <t>PROPOS Liberec s.r.o.</t>
  </si>
  <si>
    <t>CZ25415751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</si>
  <si>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</si>
  <si>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</si>
  <si>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</si>
  <si>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</si>
  <si>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</si>
  <si>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</si>
  <si>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</si>
  <si>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</si>
  <si>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</si>
  <si>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</si>
  <si>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</si>
  <si>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</si>
  <si>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</si>
  <si>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</si>
  <si>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</si>
  <si>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</si>
  <si>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</si>
  <si>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</si>
  <si>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</si>
  <si>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</si>
  <si>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</si>
  <si>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</si>
  <si>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</si>
  <si>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</si>
  <si>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</si>
  <si>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</si>
  <si>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</si>
  <si>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</si>
  <si>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</si>
  <si>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</si>
  <si>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</si>
  <si>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</si>
  <si>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</si>
  <si>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</si>
  <si>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</si>
  <si>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</si>
  <si>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</si>
  <si>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</si>
  <si>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</si>
  <si>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</si>
  <si>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ARS</t>
  </si>
  <si>
    <t>ARCHITEKTONICKO STAVEBNÍ ŘEŠENÍ</t>
  </si>
  <si>
    <t>STA</t>
  </si>
  <si>
    <t>1</t>
  </si>
  <si>
    <t>{c1729ff7-bd78-4f11-b0d8-a4dce3871a9b}</t>
  </si>
  <si>
    <t>2</t>
  </si>
  <si>
    <t>/</t>
  </si>
  <si>
    <t>BOUR</t>
  </si>
  <si>
    <t>BOURACÍ PRÁCE</t>
  </si>
  <si>
    <t>Soupis</t>
  </si>
  <si>
    <t>{8096410d-d3c0-44e1-ae1a-d6bf797737f0}</t>
  </si>
  <si>
    <t>SAN</t>
  </si>
  <si>
    <t>SANACE STÁVAJÍCÍCH ŽB KONSTRUKCÍ</t>
  </si>
  <si>
    <t>{bc350694-e985-424b-8151-0c4708021161}</t>
  </si>
  <si>
    <t>NS</t>
  </si>
  <si>
    <t>NOVÝ STAV</t>
  </si>
  <si>
    <t>{0e83bb37-42de-41c8-9ab7-07483bd041c5}</t>
  </si>
  <si>
    <t>TZB</t>
  </si>
  <si>
    <t>TECHNIKA PROSTŘEDÍ STAVEB</t>
  </si>
  <si>
    <t>{07e35709-db70-4003-92ee-e245d2beeba2}</t>
  </si>
  <si>
    <t>ZTI</t>
  </si>
  <si>
    <t>Zdravotně technické instalace</t>
  </si>
  <si>
    <t>{a9ab0580-d7b8-43c9-87b8-02a5f2ba87c1}</t>
  </si>
  <si>
    <t>ÚT</t>
  </si>
  <si>
    <t>Vytápění</t>
  </si>
  <si>
    <t>{b7b7720e-2d63-4a74-8e3a-7deaa13bba83}</t>
  </si>
  <si>
    <t>SLB</t>
  </si>
  <si>
    <t>Slaboproudá elektrotechnika</t>
  </si>
  <si>
    <t>{464e31c2-4e00-4ad6-8ef9-01f4080ce824}</t>
  </si>
  <si>
    <t>MAR</t>
  </si>
  <si>
    <t>Měření a regulace</t>
  </si>
  <si>
    <t>{0e9b332a-4c66-4bcb-9c00-34f44dfdbbd0}</t>
  </si>
  <si>
    <t>VRN</t>
  </si>
  <si>
    <t>VEDLEJŠÍ ROZPOČTOVÉ NÁKLADY</t>
  </si>
  <si>
    <t>{60541cfc-f972-4864-9941-19d206cf1284}</t>
  </si>
  <si>
    <t>jamapodlaha</t>
  </si>
  <si>
    <t>13,272</t>
  </si>
  <si>
    <t>sachta5</t>
  </si>
  <si>
    <t>30,056</t>
  </si>
  <si>
    <t>KRYCÍ LIST SOUPISU PRACÍ</t>
  </si>
  <si>
    <t>sachta6</t>
  </si>
  <si>
    <t>15,028</t>
  </si>
  <si>
    <t>Objekt:</t>
  </si>
  <si>
    <t>ARS - ARCHITEKTONICKO STAVEBNÍ ŘEŠENÍ</t>
  </si>
  <si>
    <t>Soupis:</t>
  </si>
  <si>
    <t>BOUR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</si>
  <si>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</si>
  <si>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</si>
  <si>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</si>
  <si>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</si>
  <si>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</si>
  <si>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</si>
  <si>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</si>
  <si>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</si>
  <si>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</si>
  <si>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</si>
  <si>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</si>
  <si>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</si>
  <si>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</si>
  <si>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</si>
  <si>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</si>
  <si>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</si>
  <si>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</si>
  <si>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</si>
  <si>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</si>
  <si>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</si>
  <si>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</si>
  <si>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</si>
  <si>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</si>
  <si>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</si>
  <si>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</si>
  <si>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</si>
  <si>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</si>
  <si>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</si>
  <si>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</si>
  <si>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131351104</t>
  </si>
  <si>
    <t>Hloubení nezapažených jam a zářezů strojně s urovnáním dna do předepsaného profilu a spádu v hornině třídy těžitelnosti II skupiny 4 přes 100 do 500 m3</t>
  </si>
  <si>
    <t>m3</t>
  </si>
  <si>
    <t>CS ÚRS 2022 02</t>
  </si>
  <si>
    <t>4</t>
  </si>
  <si>
    <t>-1613842643</t>
  </si>
  <si>
    <t>Online PSC</t>
  </si>
  <si>
    <t>https://podminky.urs.cz/item/CS_URS_2022_02/131351104</t>
  </si>
  <si>
    <t>VV</t>
  </si>
  <si>
    <t>Plošné dohloubení zeminy pro novou skladbu podlahy.</t>
  </si>
  <si>
    <t xml:space="preserve">Spodní hrana po bourání skladby podlahy vč.podsypu  .. -7,800-0,20= -8,000</t>
  </si>
  <si>
    <t>Spodní hrana nové skladby podlahy .. -7,800-0,32= -8,120</t>
  </si>
  <si>
    <t>110,6*(8,12-8,00)"plocha dle digi měření</t>
  </si>
  <si>
    <t>Mezisoučet</t>
  </si>
  <si>
    <t>3</t>
  </si>
  <si>
    <t>133412822</t>
  </si>
  <si>
    <t>Hloubení zapažených šachet ručně v horninách třídy těžitelnosti II skupiny 5, půdorysná plocha výkopu přes 4 do 20 m2</t>
  </si>
  <si>
    <t>184732989</t>
  </si>
  <si>
    <t>https://podminky.urs.cz/item/CS_URS_2022_02/133412822</t>
  </si>
  <si>
    <t>3,4*3,4*2,6"pro čerpací stanici, výkres D.1.1..8.17</t>
  </si>
  <si>
    <t>odečet ostatních tříd těžitelnosti</t>
  </si>
  <si>
    <t>-sachta6</t>
  </si>
  <si>
    <t>Součet</t>
  </si>
  <si>
    <t>133555101.1</t>
  </si>
  <si>
    <t>Hloubení zapažených šachet strojně, v případě nutnosti ručně v omezeném prostoru v hornině třídy těžitelnosti III skupiny 6 do 20 m3</t>
  </si>
  <si>
    <t>-375236299</t>
  </si>
  <si>
    <t>3,4*3,4*2,6*0.5"dolní část výkopu pro čerpací stanici, výkres D.1.1..8.17</t>
  </si>
  <si>
    <t>139001101</t>
  </si>
  <si>
    <t>Příplatek k cenám hloubených vykopávek za ztížení vykopávky v blízkosti podzemního vedení nebo výbušnin pro jakoukoliv třídu horniny</t>
  </si>
  <si>
    <t>583044822</t>
  </si>
  <si>
    <t>https://podminky.urs.cz/item/CS_URS_2022_02/139001101</t>
  </si>
  <si>
    <t>5</t>
  </si>
  <si>
    <t>139911123</t>
  </si>
  <si>
    <t>Bourání konstrukcí v hloubených vykopávkách ručně s přemístěním suti na hromady na vzdálenost do 20 m nebo s naložením na dopravní prostředek z betonu železového nebo předpjatého</t>
  </si>
  <si>
    <t>-781403155</t>
  </si>
  <si>
    <t>https://podminky.urs.cz/item/CS_URS_2022_02/139911123</t>
  </si>
  <si>
    <t>2,2*4*0,25*2,1+2,2*2,2*0,25" 9-10/A-B zrušení jímky</t>
  </si>
  <si>
    <t>(1,1+0,95)*2*0,25*2,1+1,1*0,95*0,25" 9-10/A-B zrušení šachty</t>
  </si>
  <si>
    <t>6</t>
  </si>
  <si>
    <t>151101102</t>
  </si>
  <si>
    <t>Zřízení pažení a rozepření stěn rýh pro podzemní vedení příložné pro jakoukoliv mezerovitost, hloubky přes 2 do 4 m</t>
  </si>
  <si>
    <t>m2</t>
  </si>
  <si>
    <t>-1123510467</t>
  </si>
  <si>
    <t>https://podminky.urs.cz/item/CS_URS_2022_02/151101102</t>
  </si>
  <si>
    <t>3,4*4*2,6"pro čerpací stanici</t>
  </si>
  <si>
    <t>7</t>
  </si>
  <si>
    <t>151101112</t>
  </si>
  <si>
    <t>Odstranění pažení a rozepření stěn rýh pro podzemní vedení s uložením materiálu na vzdálenost do 3 m od kraje výkopu příložné, hloubky přes 2 do 4 m</t>
  </si>
  <si>
    <t>-1788805817</t>
  </si>
  <si>
    <t>https://podminky.urs.cz/item/CS_URS_2022_02/151101112</t>
  </si>
  <si>
    <t>8</t>
  </si>
  <si>
    <t>162211321</t>
  </si>
  <si>
    <t>Vodorovné přemístění výkopku nebo sypaniny stavebním kolečkem s vyprázdněním kolečka na hromady nebo do dopravního prostředku na vzdálenost do 10 m z horniny třídy těžitelnosti II, skupiny 4 a 5</t>
  </si>
  <si>
    <t>59869699</t>
  </si>
  <si>
    <t>https://podminky.urs.cz/item/CS_URS_2022_02/162211321</t>
  </si>
  <si>
    <t>jamapodlaha+sachta5-sachta6</t>
  </si>
  <si>
    <t>9</t>
  </si>
  <si>
    <t>162211329</t>
  </si>
  <si>
    <t>Vodorovné přemístění výkopku nebo sypaniny stavebním kolečkem s vyprázdněním kolečka na hromady nebo do dopravního prostředku na vzdálenost do 10 m Příplatek za každých dalších 10 m k ceně -1321</t>
  </si>
  <si>
    <t>1988815644</t>
  </si>
  <si>
    <t>https://podminky.urs.cz/item/CS_URS_2022_02/162211329</t>
  </si>
  <si>
    <t>(jamapodlaha+sachta5-sachta6)*3</t>
  </si>
  <si>
    <t>10</t>
  </si>
  <si>
    <t>162211331</t>
  </si>
  <si>
    <t>Vodorovné přemístění výkopku nebo sypaniny stavebním kolečkem s vyprázdněním kolečka na hromady nebo do dopravního prostředku na vzdálenost do 10 m z horniny třídy těžitelnosti III, skupiny 6 a 7</t>
  </si>
  <si>
    <t>-1960122924</t>
  </si>
  <si>
    <t>https://podminky.urs.cz/item/CS_URS_2022_02/162211331</t>
  </si>
  <si>
    <t>11</t>
  </si>
  <si>
    <t>162211339</t>
  </si>
  <si>
    <t>Vodorovné přemístění výkopku nebo sypaniny stavebním kolečkem s vyprázdněním kolečka na hromady nebo do dopravního prostředku na vzdálenost do 10 m Příplatek za každých dalších 10 m k ceně -1331</t>
  </si>
  <si>
    <t>-700232892</t>
  </si>
  <si>
    <t>https://podminky.urs.cz/item/CS_URS_2022_02/162211339</t>
  </si>
  <si>
    <t>sachta6*3</t>
  </si>
  <si>
    <t>12</t>
  </si>
  <si>
    <t>16275111R</t>
  </si>
  <si>
    <t>Vodorovné přemístění výkopku nebo sypaniny po suchu na obvyklém dopravním prostředku na skládku zajištěnou zhotovitelem stavby</t>
  </si>
  <si>
    <t>-1990828683</t>
  </si>
  <si>
    <t>sachta5+jamapodlaha</t>
  </si>
  <si>
    <t>13</t>
  </si>
  <si>
    <t>171201231</t>
  </si>
  <si>
    <t>Poplatek za uložení stavebního odpadu na recyklační skládce (skládkovné) zeminy a kamení zatříděného do Katalogu odpadů pod kódem 17 05 04</t>
  </si>
  <si>
    <t>t</t>
  </si>
  <si>
    <t>-1099446071</t>
  </si>
  <si>
    <t>https://podminky.urs.cz/item/CS_URS_2022_02/171201231</t>
  </si>
  <si>
    <t>(sachta5+jamapodlaha)*1.80</t>
  </si>
  <si>
    <t>14</t>
  </si>
  <si>
    <t>171251201</t>
  </si>
  <si>
    <t>Uložení sypaniny na skládky nebo meziskládky bez hutnění s upravením uložené sypaniny do předepsaného tvaru</t>
  </si>
  <si>
    <t>-703255667</t>
  </si>
  <si>
    <t>https://podminky.urs.cz/item/CS_URS_2022_02/171251201</t>
  </si>
  <si>
    <t>181911102</t>
  </si>
  <si>
    <t>Úprava pláně vyrovnáním výškových rozdílů ručně v hornině třídy těžitelnosti I skupiny 1 a 2 se zhutněním</t>
  </si>
  <si>
    <t>-1221945679</t>
  </si>
  <si>
    <t>https://podminky.urs.cz/item/CS_URS_2022_02/181911102</t>
  </si>
  <si>
    <t>110,6" dle digi měření S02.22 + část S02.02</t>
  </si>
  <si>
    <t>45,63" S02.21</t>
  </si>
  <si>
    <t>Ostatní konstrukce a práce, bourání</t>
  </si>
  <si>
    <t>16</t>
  </si>
  <si>
    <t>766691914</t>
  </si>
  <si>
    <t>Ostatní práce vyvěšení křídel s případným uložením a opětovným zavěšením po provedení stavebních změn dveřních, plochy do 2 m2</t>
  </si>
  <si>
    <t>kus</t>
  </si>
  <si>
    <t>-595356251</t>
  </si>
  <si>
    <t>https://podminky.urs.cz/item/CS_URS_2022_02/766691914</t>
  </si>
  <si>
    <t>3"S02.22</t>
  </si>
  <si>
    <t>7 "mč.0.39a-e</t>
  </si>
  <si>
    <t>17</t>
  </si>
  <si>
    <t>962032254</t>
  </si>
  <si>
    <t>Bourání zdiva nadzákladového z cihel nebo tvárnic z tvárnic cementových, na maltu cementovou, objemu přes 1 m3</t>
  </si>
  <si>
    <t>1202682661</t>
  </si>
  <si>
    <t>https://podminky.urs.cz/item/CS_URS_2022_02/962032254</t>
  </si>
  <si>
    <t>" bourání příček z cihel keramických</t>
  </si>
  <si>
    <t>(0,4+5,7+0,4)*(7,9-3,9)*(0,20+2*0,025)" S02.02/S02.22</t>
  </si>
  <si>
    <t>" výška příček v místě zvýšené podlahy na -2,95 oproti podlaze -3,55 je 2,750m</t>
  </si>
  <si>
    <t>0,19*2,75*3,1 " 0.39d/0.39e</t>
  </si>
  <si>
    <t>0,19*2,75*5,65 " 0.39d+0.39e/0.39c+0.39b</t>
  </si>
  <si>
    <t>0,19*2,75*3,4 " 0.39c/0.39b</t>
  </si>
  <si>
    <t>0,19*2,75*(3,0+0,1+2,745) " 0.39c+0.39b/0.39a</t>
  </si>
  <si>
    <t>0,19*2,75*2,745 " 0.39c/0.39a</t>
  </si>
  <si>
    <t>0,19*3,35*1,3+0,44*3,35*0,89 " 0.39c/0.36</t>
  </si>
  <si>
    <t>0,19*2,75*2,745+0,4*2,75*0,4 " 0.39a/0.36</t>
  </si>
  <si>
    <t>0,19*3,35*3,3+0,24*3,35*0,77 " 0.39a/0.36</t>
  </si>
  <si>
    <t>18</t>
  </si>
  <si>
    <t>963051113</t>
  </si>
  <si>
    <t>Bourání železobetonových stropů deskových, tl. přes 80 mm</t>
  </si>
  <si>
    <t>1330858281</t>
  </si>
  <si>
    <t>https://podminky.urs.cz/item/CS_URS_2022_02/963051113</t>
  </si>
  <si>
    <t>(2*0,17+2*1,14+0,84+1,37)*(2*0,08+1,04)*0,25"dle výkresu Statika 1.PP podlahy, 9-10/A</t>
  </si>
  <si>
    <t>19</t>
  </si>
  <si>
    <t>965042141</t>
  </si>
  <si>
    <t>Bourání mazanin betonových nebo z litého asfaltu tl. do 100 mm, plochy přes 4 m2</t>
  </si>
  <si>
    <t>1227588387</t>
  </si>
  <si>
    <t>https://podminky.urs.cz/item/CS_URS_2022_02/965042141</t>
  </si>
  <si>
    <t>110,6*0,10"2.PP tl. podkl.mazaniny se sítí 100mm dle řezů A-A a B-B</t>
  </si>
  <si>
    <t>(10,31+7,11+14,53+8,19)*0,03" 1.PP 0.36, 0.39a-c</t>
  </si>
  <si>
    <t>45,63*0,10"S02.21</t>
  </si>
  <si>
    <t>20</t>
  </si>
  <si>
    <t>965043341</t>
  </si>
  <si>
    <t>Bourání mazanin betonových s potěrem nebo teracem tl. do 100 mm, plochy přes 4 m2</t>
  </si>
  <si>
    <t>1568376345</t>
  </si>
  <si>
    <t>https://podminky.urs.cz/item/CS_URS_2022_02/965043341</t>
  </si>
  <si>
    <t>110,6*0,04" bourání podlah mazanina tl. 30mm+cem.potěr 10mm=40mm</t>
  </si>
  <si>
    <t>45,63*0,04"S02.21</t>
  </si>
  <si>
    <t>965049113</t>
  </si>
  <si>
    <t>Bourání mazanin Příplatek k cenám za bourání mazanin betonových s rabicovým pletivem, tl. do 100 mm</t>
  </si>
  <si>
    <t>327600970</t>
  </si>
  <si>
    <t>https://podminky.urs.cz/item/CS_URS_2022_02/965049113</t>
  </si>
  <si>
    <t>22</t>
  </si>
  <si>
    <t>965081223</t>
  </si>
  <si>
    <t>Bourání podlah z dlaždic bez podkladního lože nebo mazaniny, s jakoukoliv výplní spár keramických nebo xylolitových tl. přes 10 mm plochy přes 1 m2</t>
  </si>
  <si>
    <t>-113489548</t>
  </si>
  <si>
    <t>https://podminky.urs.cz/item/CS_URS_2022_02/965081223</t>
  </si>
  <si>
    <t>" dle tabulky místností</t>
  </si>
  <si>
    <t>58,5"část m.S02.02 v půdorysu budoucí m.02.027</t>
  </si>
  <si>
    <t>10,31+7,11+14,53+8,19" 0.36, 0.39a-c</t>
  </si>
  <si>
    <t>23</t>
  </si>
  <si>
    <t>965082941</t>
  </si>
  <si>
    <t>Odstranění násypu pod podlahami tl. přes 200 mm jakékoliv plochy</t>
  </si>
  <si>
    <t>-186192593</t>
  </si>
  <si>
    <t>https://podminky.urs.cz/item/CS_URS_2022_02/965082941</t>
  </si>
  <si>
    <t>110,6*0,05" bourání podlah podpsyp tl. 50mm</t>
  </si>
  <si>
    <t>45,63*0,05" S02.21</t>
  </si>
  <si>
    <t>24</t>
  </si>
  <si>
    <t>968072455</t>
  </si>
  <si>
    <t>Vybourání kovových rámů oken s křídly, dveřních zárubní, vrat, stěn, ostění nebo obkladů dveřních zárubní, plochy do 2 m2</t>
  </si>
  <si>
    <t>-1364382178</t>
  </si>
  <si>
    <t>https://podminky.urs.cz/item/CS_URS_2022_02/968072455</t>
  </si>
  <si>
    <t>(0,8*2+0,9*3)*2,15 "mč.0.39a až 0.39e</t>
  </si>
  <si>
    <t>25</t>
  </si>
  <si>
    <t>968072456</t>
  </si>
  <si>
    <t>Vybourání kovových rámů oken s křídly, dveřních zárubní, vrat, stěn, ostění nebo obkladů dveřních zárubní, plochy přes 2 m2</t>
  </si>
  <si>
    <t>-383872308</t>
  </si>
  <si>
    <t>https://podminky.urs.cz/item/CS_URS_2022_02/968072456</t>
  </si>
  <si>
    <t>1,4*2,15 " mč.039b</t>
  </si>
  <si>
    <t>1,6*2,15" S02.22</t>
  </si>
  <si>
    <t>26</t>
  </si>
  <si>
    <t>9750.28</t>
  </si>
  <si>
    <t>Doplňkové, provizorní, zajišťovací, statické podpůrné konstrukce zajišťující bezpečnost při bourání (zhotovitel zajistí dle svých technologických postupů, návrhu, možností)</t>
  </si>
  <si>
    <t>kpl</t>
  </si>
  <si>
    <t>-148525478</t>
  </si>
  <si>
    <t>27</t>
  </si>
  <si>
    <t>977151126</t>
  </si>
  <si>
    <t>Jádrové vrty diamantovými korunkami do stavebních materiálů (železobetonu, betonu, cihel, obkladů, dlažeb, kamene) průměru přes 200 do 225 mm</t>
  </si>
  <si>
    <t>m</t>
  </si>
  <si>
    <t>1011486014</t>
  </si>
  <si>
    <t>0,6 " pr.200mm mč.S02.21/ven</t>
  </si>
  <si>
    <t>28</t>
  </si>
  <si>
    <t>977151222</t>
  </si>
  <si>
    <t>Jádrové vrty diamantovými korunkami do stavebních materiálů (železobetonu, betonu, cihel, obkladů, dlažeb, kamene) dovrchní (směrem vzhůru), průměru přes 120 do 130 mm</t>
  </si>
  <si>
    <t>-1453767652</t>
  </si>
  <si>
    <t>https://podminky.urs.cz/item/CS_URS_2022_02/977151222</t>
  </si>
  <si>
    <t>1*0,32 " K0011</t>
  </si>
  <si>
    <t>2*0,32 " 2x ÚT003</t>
  </si>
  <si>
    <t>29</t>
  </si>
  <si>
    <t>977211122</t>
  </si>
  <si>
    <t>Řezání konstrukcí stěnovou pilou z cihel nebo tvárnic hloubka řezu přes 200 do 350 mm</t>
  </si>
  <si>
    <t>-511271240</t>
  </si>
  <si>
    <t>https://podminky.urs.cz/item/CS_URS_2022_02/977211122</t>
  </si>
  <si>
    <t>(2*0,17+2*1,14+0,84+1,37)*2+(2*0,08+1,04)*2"dle výkresu Statika 1.PP podlahy, 9-10/A</t>
  </si>
  <si>
    <t>30</t>
  </si>
  <si>
    <t>978021191</t>
  </si>
  <si>
    <t>Otlučení cementových vnitřních ploch stěn, v rozsahu do 100 %</t>
  </si>
  <si>
    <t>1661043853</t>
  </si>
  <si>
    <t>https://podminky.urs.cz/item/CS_URS_2022_02/978021191</t>
  </si>
  <si>
    <t>" otlučení omítek na stěnách, které nebudou bourány</t>
  </si>
  <si>
    <t>3,9*(8,1+0,755*2)"S02.22</t>
  </si>
  <si>
    <t>3,3*(14,85+2,6+14,85)"S02.21</t>
  </si>
  <si>
    <t>31</t>
  </si>
  <si>
    <t>98159015R</t>
  </si>
  <si>
    <t>Odstranění stávající zvýšené konstrukce podlahy odvoz a likvidace vybouraných hmot a suti na řízené skládce</t>
  </si>
  <si>
    <t>1148218112</t>
  </si>
  <si>
    <t>7,11+14,53+8,19+8,48"m.0.39a-g</t>
  </si>
  <si>
    <t>32</t>
  </si>
  <si>
    <t>9890.1</t>
  </si>
  <si>
    <t>Ochrana stávajících zachovávaných konstrukcí, zařízení a technologie při bourání, např. kogenerační jednotka, sloupy v blízkosti úprav apod.</t>
  </si>
  <si>
    <t>2057962983</t>
  </si>
  <si>
    <t>997</t>
  </si>
  <si>
    <t>Přesun sutě</t>
  </si>
  <si>
    <t>33</t>
  </si>
  <si>
    <t>997013213</t>
  </si>
  <si>
    <t>Vnitrostaveništní doprava suti a vybouraných hmot vodorovně do 50 m svisle ručně pro budovy a haly výšky přes 9 do 12 m</t>
  </si>
  <si>
    <t>1111941154</t>
  </si>
  <si>
    <t>https://podminky.urs.cz/item/CS_URS_2022_02/997013213</t>
  </si>
  <si>
    <t>34</t>
  </si>
  <si>
    <t>997013501R</t>
  </si>
  <si>
    <t>Odvoz suti a vybouraných hmot na skládku zajištěnou zhotovitelem stavby se složením</t>
  </si>
  <si>
    <t>2079846834</t>
  </si>
  <si>
    <t>35</t>
  </si>
  <si>
    <t>997013871R</t>
  </si>
  <si>
    <t>Poplatek za uložení veškerého stavebního odpadu na recyklační, popř. standardní skládce (skládkovné) směsného stavebního a demoličního tříděného dle příslušných předpisů</t>
  </si>
  <si>
    <t>-1555954036</t>
  </si>
  <si>
    <t>36</t>
  </si>
  <si>
    <t>997013999R</t>
  </si>
  <si>
    <t>Příplatek za možnost výskytu nebezpečného odpadu</t>
  </si>
  <si>
    <t>-1786941624</t>
  </si>
  <si>
    <t>151,382*0.05 "Přepočtené koeficientem množství</t>
  </si>
  <si>
    <t>PSV</t>
  </si>
  <si>
    <t>Práce a dodávky PSV</t>
  </si>
  <si>
    <t>711</t>
  </si>
  <si>
    <t>Izolace proti vodě, vlhkosti a plynům</t>
  </si>
  <si>
    <t>37</t>
  </si>
  <si>
    <t>711131811</t>
  </si>
  <si>
    <t>Odstranění izolace proti zemní vlhkosti na ploše vodorovné V</t>
  </si>
  <si>
    <t>-323856744</t>
  </si>
  <si>
    <t>https://podminky.urs.cz/item/CS_URS_2022_02/711131811</t>
  </si>
  <si>
    <t>" podlahy dle tabulky místností 2x asf.pás + 1x ALP</t>
  </si>
  <si>
    <t>40,14*3 " 1.PP</t>
  </si>
  <si>
    <t>110,6*3" 2.PP</t>
  </si>
  <si>
    <t>45,63*3"S02.21</t>
  </si>
  <si>
    <t>HZS</t>
  </si>
  <si>
    <t>Hodinové zúčtovací sazby</t>
  </si>
  <si>
    <t>38</t>
  </si>
  <si>
    <t>HZS1291</t>
  </si>
  <si>
    <t>Bourací a demontážní přímoci specialistům tzb v jejich soupisech prací neuvedené, popř. jiné bourací práce samostatně neuvedené (bude prováděno se souhlasem zástupce investora, evidováno ve stavebním deníku, fakturováno dle skutečnosti)</t>
  </si>
  <si>
    <t>hod</t>
  </si>
  <si>
    <t>512</t>
  </si>
  <si>
    <t>-1905946238</t>
  </si>
  <si>
    <t>https://podminky.urs.cz/item/CS_URS_2022_02/HZS1291</t>
  </si>
  <si>
    <t>s_006</t>
  </si>
  <si>
    <t>277,885</t>
  </si>
  <si>
    <t>s_007</t>
  </si>
  <si>
    <t>141,19</t>
  </si>
  <si>
    <t>SAN - SANACE STÁVAJÍCÍCH ŽB KONSTRUKCÍ</t>
  </si>
  <si>
    <t xml:space="preserve">    6 - Úpravy povrchů, podlahy a osazování výplní</t>
  </si>
  <si>
    <t xml:space="preserve">    98501 - Odsekávání pro sanace</t>
  </si>
  <si>
    <t xml:space="preserve">    98502 - Pemrlování pro sanace</t>
  </si>
  <si>
    <t xml:space="preserve">    98504 - Očištění kcí pro sanace</t>
  </si>
  <si>
    <t xml:space="preserve">    98505 - Reprofilace kcí</t>
  </si>
  <si>
    <t xml:space="preserve">    98506 - Vyrovnávací stěrky reprofilovaných kcí</t>
  </si>
  <si>
    <t xml:space="preserve">    98507 - Ochranný nátěr sanované betonářské výztuže</t>
  </si>
  <si>
    <t xml:space="preserve">    98508 - Spojovací můstek reprofilovaného betonu</t>
  </si>
  <si>
    <t xml:space="preserve">    998 - Přesun hmot</t>
  </si>
  <si>
    <t>Úpravy povrchů, podlahy a osazování výplní</t>
  </si>
  <si>
    <t>611111111</t>
  </si>
  <si>
    <t>Vyspravení povrchu neomítaných vnitřních ploch monolitických betonových nebo železobetonových konstrukcí rozetřením vysprávky do ztracena maltou cementovou celoplošně stropů</t>
  </si>
  <si>
    <t>-2016500882</t>
  </si>
  <si>
    <t>https://podminky.urs.cz/item/CS_URS_2022_02/611111111</t>
  </si>
  <si>
    <t>612111111</t>
  </si>
  <si>
    <t>Vyspravení povrchu neomítaných vnitřních ploch monolitických betonových nebo železobetonových konstrukcí rozetřením vysprávky do ztracena maltou cementovou celoplošně stěn</t>
  </si>
  <si>
    <t>2071210621</t>
  </si>
  <si>
    <t>https://podminky.urs.cz/item/CS_URS_2022_02/612111111</t>
  </si>
  <si>
    <t>98501</t>
  </si>
  <si>
    <t>Odsekávání pro sanace</t>
  </si>
  <si>
    <t>985112112</t>
  </si>
  <si>
    <t>Odsekání degradovaného betonu stěn, tloušťky přes 10 do 30 mm</t>
  </si>
  <si>
    <t>-1631593341</t>
  </si>
  <si>
    <t>https://podminky.urs.cz/item/CS_URS_2022_02/985112112</t>
  </si>
  <si>
    <t>3,5*(14,65*2+2,6) " 02.006c</t>
  </si>
  <si>
    <t>(3,50+0,60)*(6*0,4*4+16,3+5,8+7,64+0,45+0,755)" stěny a sloupy m.02.027</t>
  </si>
  <si>
    <t>985112122</t>
  </si>
  <si>
    <t>Odsekání degradovaného betonu líce kleneb a podhledů, tloušťky přes 10 do 30 mm</t>
  </si>
  <si>
    <t>-285949628</t>
  </si>
  <si>
    <t>https://podminky.urs.cz/item/CS_URS_2022_02/985112122</t>
  </si>
  <si>
    <t>102,6" podhledy v 2PP v půdorysu předinvestice m.02.027 (plocha dle digi měření)</t>
  </si>
  <si>
    <t>38,59"02.006c</t>
  </si>
  <si>
    <t>98502</t>
  </si>
  <si>
    <t>Pemrlování pro sanace</t>
  </si>
  <si>
    <t>985113121</t>
  </si>
  <si>
    <t>Pemrlování povrchu betonu líce kleneb a podhledů</t>
  </si>
  <si>
    <t>-1245518494</t>
  </si>
  <si>
    <t>https://podminky.urs.cz/item/CS_URS_2022_02/985113121</t>
  </si>
  <si>
    <t>s_007*0.02" 2% plochy žb podhledů</t>
  </si>
  <si>
    <t>98504</t>
  </si>
  <si>
    <t>Očištění kcí pro sanace</t>
  </si>
  <si>
    <t>985131111</t>
  </si>
  <si>
    <t>Očištění ploch stěn, rubu kleneb a podlah tlakovou vodou</t>
  </si>
  <si>
    <t>-1776148589</t>
  </si>
  <si>
    <t>https://podminky.urs.cz/item/CS_URS_2022_02/985131111</t>
  </si>
  <si>
    <t>985131311</t>
  </si>
  <si>
    <t>Očištění ploch stěn, rubu kleneb a podlah ruční dočištění ocelovými kartáči</t>
  </si>
  <si>
    <t>-427861029</t>
  </si>
  <si>
    <t>https://podminky.urs.cz/item/CS_URS_2022_02/985131311</t>
  </si>
  <si>
    <t>985131411</t>
  </si>
  <si>
    <t>Očištění ploch stěn, rubu kleneb a podlah vysušení stlačeným vzduchem</t>
  </si>
  <si>
    <t>-1155743118</t>
  </si>
  <si>
    <t>https://podminky.urs.cz/item/CS_URS_2022_02/985131411</t>
  </si>
  <si>
    <t>985132111</t>
  </si>
  <si>
    <t>Očištění ploch líce kleneb a podhledů tlakovou vodou</t>
  </si>
  <si>
    <t>-1722394059</t>
  </si>
  <si>
    <t>https://podminky.urs.cz/item/CS_URS_2022_02/985132111</t>
  </si>
  <si>
    <t>985132311</t>
  </si>
  <si>
    <t>Očištění ploch líce kleneb a podhledů ruční dočištění ocelovými kartáči</t>
  </si>
  <si>
    <t>-86760845</t>
  </si>
  <si>
    <t>https://podminky.urs.cz/item/CS_URS_2022_02/985132311</t>
  </si>
  <si>
    <t>985132411</t>
  </si>
  <si>
    <t>Očištění ploch líce kleneb a podhledů vysušení stlačeným vzduchem</t>
  </si>
  <si>
    <t>-915815948</t>
  </si>
  <si>
    <t>https://podminky.urs.cz/item/CS_URS_2022_02/985132411</t>
  </si>
  <si>
    <t>98505</t>
  </si>
  <si>
    <t>Reprofilace kcí</t>
  </si>
  <si>
    <t>985311112</t>
  </si>
  <si>
    <t>Reprofilace betonu sanačními maltami na cementové bázi ručně stěn, tloušťky přes 10 do 20 mm</t>
  </si>
  <si>
    <t>-143815893</t>
  </si>
  <si>
    <t>https://podminky.urs.cz/item/CS_URS_2022_02/985311112</t>
  </si>
  <si>
    <t>985311212</t>
  </si>
  <si>
    <t>Reprofilace betonu sanačními maltami na cementové bázi ručně líce kleneb a podhledů, tloušťky přes 10 do 20 mm</t>
  </si>
  <si>
    <t>1421635559</t>
  </si>
  <si>
    <t>https://podminky.urs.cz/item/CS_URS_2022_02/985311212</t>
  </si>
  <si>
    <t>98506</t>
  </si>
  <si>
    <t>Vyrovnávací stěrky reprofilovaných kcí</t>
  </si>
  <si>
    <t>985312112</t>
  </si>
  <si>
    <t>Stěrka k vyrovnání ploch reprofilovaného betonu stěn, tloušťky přes 2 do 3 mm</t>
  </si>
  <si>
    <t>-581930535</t>
  </si>
  <si>
    <t>https://podminky.urs.cz/item/CS_URS_2022_02/985312112</t>
  </si>
  <si>
    <t>985312122</t>
  </si>
  <si>
    <t>Stěrka k vyrovnání ploch reprofilovaného betonu líce kleneb a podhledů, tloušťky přes 2 do 3 mm</t>
  </si>
  <si>
    <t>662970747</t>
  </si>
  <si>
    <t>https://podminky.urs.cz/item/CS_URS_2022_02/985312122</t>
  </si>
  <si>
    <t>98507</t>
  </si>
  <si>
    <t>Ochranný nátěr sanované betonářské výztuže</t>
  </si>
  <si>
    <t>985321111</t>
  </si>
  <si>
    <t>Ochranný nátěr betonářské výztuže 1 vrstva tloušťky 1 mm na cementové bázi stěn, líce kleneb a podhledů</t>
  </si>
  <si>
    <t>-1746451825</t>
  </si>
  <si>
    <t>https://podminky.urs.cz/item/CS_URS_2022_02/985321111</t>
  </si>
  <si>
    <t>" předpoklad ....% z celkových ploch sanovaných betonů</t>
  </si>
  <si>
    <t>s_006/100*15 " 15%</t>
  </si>
  <si>
    <t>s_007/100*15 " 15%</t>
  </si>
  <si>
    <t>98508</t>
  </si>
  <si>
    <t>Spojovací můstek reprofilovaného betonu</t>
  </si>
  <si>
    <t>985323111</t>
  </si>
  <si>
    <t>Spojovací můstek reprofilovaného betonu na cementové bázi, tloušťky 1 mm</t>
  </si>
  <si>
    <t>-1930616256</t>
  </si>
  <si>
    <t>https://podminky.urs.cz/item/CS_URS_2022_02/985323111</t>
  </si>
  <si>
    <t>985324211</t>
  </si>
  <si>
    <t>Ochranný nátěr betonu akrylátový dvojnásobný s impregnací (OS-B)</t>
  </si>
  <si>
    <t>1543472563</t>
  </si>
  <si>
    <t>https://podminky.urs.cz/item/CS_URS_2022_02/985324211</t>
  </si>
  <si>
    <t>s_006" stěny</t>
  </si>
  <si>
    <t>s_007"strop</t>
  </si>
  <si>
    <t>-1273476950</t>
  </si>
  <si>
    <t>-806793288</t>
  </si>
  <si>
    <t>-895913853</t>
  </si>
  <si>
    <t>998</t>
  </si>
  <si>
    <t>Přesun hmot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</si>
  <si>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</si>
  <si>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</si>
  <si>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-864353085</t>
  </si>
  <si>
    <t>https://podminky.urs.cz/item/CS_URS_2022_02/998018002</t>
  </si>
  <si>
    <t>naterok</t>
  </si>
  <si>
    <t>7,86</t>
  </si>
  <si>
    <t>a4</t>
  </si>
  <si>
    <t>6,76</t>
  </si>
  <si>
    <t>a5</t>
  </si>
  <si>
    <t>20,616</t>
  </si>
  <si>
    <t>omitkasten</t>
  </si>
  <si>
    <t>165,02</t>
  </si>
  <si>
    <t>malba</t>
  </si>
  <si>
    <t>307,62</t>
  </si>
  <si>
    <t>skl_PE</t>
  </si>
  <si>
    <t>skl_P08</t>
  </si>
  <si>
    <t>NS - NOVÝ STAV</t>
  </si>
  <si>
    <t>Podrobný, úplný popis a parametry všech konstrukcí, prací, výrobků a materiálů viz projektová dokumentace. Jednotkové ceny musí obsahovat dodávku a montáž položek, prořezy (pokud není uvedeno jinak). Jednotkové ceny musí zahrnovat kompletní provedení položek, související přípravné práce, detaily, doplňky, dilatace, kotvení, těsnění k okolním konstrukcím s příp.požární odoloností, povrchové úpravy, zkoušky, příp. jiné dodávky a práce nutné k bezvadnému provedení díla.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</si>
  <si>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</si>
  <si>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</si>
  <si>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</si>
  <si>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7135 - Protipožární nástřiky</t>
  </si>
  <si>
    <t xml:space="preserve">    763 - Konstrukce suché výstavby</t>
  </si>
  <si>
    <t xml:space="preserve">    766.1 - Výplně otvorů (vč.přesunu hmot, doplňků, povrchové úpravy, kompletní provedení)</t>
  </si>
  <si>
    <t xml:space="preserve">    767 - Konstrukce zámečnické (vč.přesunu hmot, kotvení, doplňků, povrchové úpravy, kompletní provedení)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</si>
  <si>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</si>
  <si>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</si>
  <si>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</si>
  <si>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</t>
  </si>
  <si>
    <t>174151101</t>
  </si>
  <si>
    <t>Zásyp sypaninou z jakékoliv horniny strojně s uložením výkopku ve vrstvách se zhutněním jam, šachet, rýh nebo kolem objektů v těchto vykopávkách</t>
  </si>
  <si>
    <t>1075656841</t>
  </si>
  <si>
    <t>https://podminky.urs.cz/item/CS_URS_2022_02/174151101</t>
  </si>
  <si>
    <t>3,2*3,2*2,4-2,2*2,2*2,4"zásyp kolem nové čerpací stanice</t>
  </si>
  <si>
    <t>1,9*1,9*2,2*0.5"vyplnění protoru uvnitř nové šachty po osazení čerpací stanice (50% objemu)</t>
  </si>
  <si>
    <t>1,9*1,9*1,7"zásyp stávající čerpací stanice</t>
  </si>
  <si>
    <t>M</t>
  </si>
  <si>
    <t>58344197</t>
  </si>
  <si>
    <t>štěrkodrť frakce 0/63</t>
  </si>
  <si>
    <t>1577206567</t>
  </si>
  <si>
    <t>23,068*1.8/2</t>
  </si>
  <si>
    <t>58344171</t>
  </si>
  <si>
    <t>štěrkodrť frakce 0/32</t>
  </si>
  <si>
    <t>-1954456986</t>
  </si>
  <si>
    <t>Zakládání</t>
  </si>
  <si>
    <t>273322511</t>
  </si>
  <si>
    <t>Základy z betonu železového (bez výztuže) desky z betonu se zvýšenými nároky na prostředí tř. C 25/30</t>
  </si>
  <si>
    <t>1289566342</t>
  </si>
  <si>
    <t>https://podminky.urs.cz/item/CS_URS_2022_02/273322511</t>
  </si>
  <si>
    <t>3,6*1,6*0,2"D2.8.1 ST_08, povrch hlazený dřevěným hladítkem</t>
  </si>
  <si>
    <t>273351121</t>
  </si>
  <si>
    <t>Bednění základů desek zřízení</t>
  </si>
  <si>
    <t>-61032884</t>
  </si>
  <si>
    <t>https://podminky.urs.cz/item/CS_URS_2022_02/273351121</t>
  </si>
  <si>
    <t>(3,6+1,6)*2*0,2"D2.8.1 ST_08</t>
  </si>
  <si>
    <t>273351122</t>
  </si>
  <si>
    <t>Bednění základů desek odstranění</t>
  </si>
  <si>
    <t>799417712</t>
  </si>
  <si>
    <t>https://podminky.urs.cz/item/CS_URS_2022_02/273351122</t>
  </si>
  <si>
    <t>273361821</t>
  </si>
  <si>
    <t>Výztuž základů desek z betonářské oceli 10 505 (R) nebo BSt 500</t>
  </si>
  <si>
    <t>411334924</t>
  </si>
  <si>
    <t>https://podminky.urs.cz/item/CS_URS_2022_02/273361821</t>
  </si>
  <si>
    <t>0.11"D2.8.1 ST_08</t>
  </si>
  <si>
    <t>Svislé a kompletní konstrukce</t>
  </si>
  <si>
    <t>311271511</t>
  </si>
  <si>
    <t>Zdivo z vibrolisovaných betonových skořepinových tvárnic nosné s plně promaltovanými styčnými spárami, na MC15 rovné, tl. zdiva 200 mm</t>
  </si>
  <si>
    <t>-1285002794</t>
  </si>
  <si>
    <t>https://podminky.urs.cz/item/CS_URS_2022_02/311271511</t>
  </si>
  <si>
    <t>zdivo z betonových tvárnic dutinových (skořepinových) tloušťky 190 mm, vyzdívané na cementovou maltu MC 10 MPa, spárované, zrnitost malty 0-2 mm</t>
  </si>
  <si>
    <t>v souladu s požadavky projektu a jeho textových a výkresových částí (TZ a půdorysy, řezy, detaily, výpisy...)</t>
  </si>
  <si>
    <t xml:space="preserve">(2,2+5,4+6,2)*4,0*0,2"W008 </t>
  </si>
  <si>
    <t>317121251</t>
  </si>
  <si>
    <t>Montáž překladů ze železobetonových prefabrikátů dodatečně do připravených rýh, světlosti otvoru přes 1050 do 1800 mm</t>
  </si>
  <si>
    <t>400802017</t>
  </si>
  <si>
    <t>https://podminky.urs.cz/item/CS_URS_2022_02/317121251</t>
  </si>
  <si>
    <t>1 "P57</t>
  </si>
  <si>
    <t>59321071</t>
  </si>
  <si>
    <t>překlad železobetonový RZP 1490x140x140mm</t>
  </si>
  <si>
    <t>-56396687</t>
  </si>
  <si>
    <t>317121351</t>
  </si>
  <si>
    <t>Montáž překladů ze železobetonových prefabrikátů dodatečně do připravených rýh, světlosti otvoru přes 1800 do 2400 mm</t>
  </si>
  <si>
    <t>-1171529581</t>
  </si>
  <si>
    <t>https://podminky.urs.cz/item/CS_URS_2022_02/317121351</t>
  </si>
  <si>
    <t>1 "P56</t>
  </si>
  <si>
    <t>59321213</t>
  </si>
  <si>
    <t>překlad železobetonový RZP 2090x140x140mm</t>
  </si>
  <si>
    <t>-1350159256</t>
  </si>
  <si>
    <t>342291112</t>
  </si>
  <si>
    <t>Ukotvení příček a zdí polyuretanovou pěnou, tl. příčky přes 100 mm</t>
  </si>
  <si>
    <t>-89041879</t>
  </si>
  <si>
    <t>(2,2+5,4+6,2)+4*4,0</t>
  </si>
  <si>
    <t>342291131</t>
  </si>
  <si>
    <t>Ukotvení příček plochými kotvami, do konstrukce betonové</t>
  </si>
  <si>
    <t>-999480628</t>
  </si>
  <si>
    <t>https://podminky.urs.cz/item/CS_URS_2022_02/342291131</t>
  </si>
  <si>
    <t>4*4,0</t>
  </si>
  <si>
    <t>380321552</t>
  </si>
  <si>
    <t>Kompletní konstrukce čistíren odpadních vod, nádrží, vodojemů, kanálů z betonu železového bez výztuže a bednění bez zvýšených nároků na prostředí tř. C 20/25, tl. přes 150 do 300 mm</t>
  </si>
  <si>
    <t>1228636709</t>
  </si>
  <si>
    <t>https://podminky.urs.cz/item/CS_URS_2022_02/380321552</t>
  </si>
  <si>
    <t>nová šachta čerpací stanice, C20/25-XC2-CI 0,4-Dmax16-S3</t>
  </si>
  <si>
    <t>2,40*4*2,46*0,25"stěny</t>
  </si>
  <si>
    <t>2,40*2,40*0,25"dno</t>
  </si>
  <si>
    <t>1,90*1,90*0,1"krycí deska na dně šachty</t>
  </si>
  <si>
    <t>(1,0+0,4)*2*0,6*0,25"šachta pro kondenzát z odvodu spalin - stěny</t>
  </si>
  <si>
    <t>1,0*1,0*0,25"šachta pro kondenzát - dno</t>
  </si>
  <si>
    <t>0,8*0,8*0,1"šachta pro kondenzát - krycí deska na dně šachty</t>
  </si>
  <si>
    <t>380356231</t>
  </si>
  <si>
    <t>Bednění kompletních konstrukcí čistíren odpadních vod, nádrží, vodojemů, kanálů konstrukcí neomítaných z betonu prostého nebo železového ploch rovinných zřízení</t>
  </si>
  <si>
    <t>322195931</t>
  </si>
  <si>
    <t>https://podminky.urs.cz/item/CS_URS_2022_02/380356231</t>
  </si>
  <si>
    <t>2,40*4*(2,46+0,25)*2"nová šachta čerpací stanice</t>
  </si>
  <si>
    <t>(1,0+0,4)*2*2*0,5*0,85"šachta pro kondenzát z odvodu spalin</t>
  </si>
  <si>
    <t>380356232</t>
  </si>
  <si>
    <t>Bednění kompletních konstrukcí čistíren odpadních vod, nádrží, vodojemů, kanálů konstrukcí neomítaných z betonu prostého nebo železového ploch rovinných odstranění</t>
  </si>
  <si>
    <t>-492261146</t>
  </si>
  <si>
    <t>https://podminky.urs.cz/item/CS_URS_2022_02/380356232</t>
  </si>
  <si>
    <t>380361006</t>
  </si>
  <si>
    <t>Výztuž kompletních konstrukcí čistíren odpadních vod, nádrží, vodojemů, kanálů z oceli 10 505 (R) nebo BSt 500</t>
  </si>
  <si>
    <t>-1266501807</t>
  </si>
  <si>
    <t>https://podminky.urs.cz/item/CS_URS_2022_02/380361006</t>
  </si>
  <si>
    <t>0.65+0.05"dle D.1.1.8.17 výztuž šachty 650kg + výztuž desky na dně 50kg</t>
  </si>
  <si>
    <t xml:space="preserve">0.08"šachta pro kondenzát z odvodu spalin </t>
  </si>
  <si>
    <t>Vodorovné konstrukce</t>
  </si>
  <si>
    <t>411321414</t>
  </si>
  <si>
    <t>Stropy z betonu železového (bez výztuže) stropů deskových, plochých střech, desek balkonových, desek hřibových stropů včetně hlavic hřibových sloupů tř. C 25/30</t>
  </si>
  <si>
    <t>416776994</t>
  </si>
  <si>
    <t>https://podminky.urs.cz/item/CS_URS_2022_02/411321414</t>
  </si>
  <si>
    <t>5,796*(0,015+0,05*0.75)" nabetonávka TR plechů 15mm+beton ve vlnách plechu 75% z 50mm</t>
  </si>
  <si>
    <t>411354259.1</t>
  </si>
  <si>
    <t>Bednění stropů ztracené ocelové žebrované ze širokých tenkostěnných ohýbaných profilů (hraněných trapézových vln), bez podpěrné konstrukce, s povrchem pozinkovaným, typ plechu TR50/260, tl. plechu 1,00 mm</t>
  </si>
  <si>
    <t>-190746310</t>
  </si>
  <si>
    <t>Výměra vyjadřuje dle pravidel Úrs půdorysnou bedněnou plochu. Přesahy a ztratné jsou součástí jednotkové ceny.</t>
  </si>
  <si>
    <t>(2*0,17+2*1,14+0,84+1,37)*(2*0,08+1,04)"dle výkresu Statika 1.PP podlahy, 9-10/A</t>
  </si>
  <si>
    <t>457311118</t>
  </si>
  <si>
    <t>Vyrovnávací nebo spádový beton včetně úpravy povrchu C 30/37</t>
  </si>
  <si>
    <t>-81480907</t>
  </si>
  <si>
    <t>https://podminky.urs.cz/item/CS_URS_2022_02/457311118</t>
  </si>
  <si>
    <t>sklP08</t>
  </si>
  <si>
    <t>102,6" 02.027 dle digi měření</t>
  </si>
  <si>
    <t>-skl_P08</t>
  </si>
  <si>
    <t>--------------------------------------------------------------------------</t>
  </si>
  <si>
    <t>skl_P08*0,092</t>
  </si>
  <si>
    <t>457311191</t>
  </si>
  <si>
    <t>Vyrovnávací nebo spádový beton včetně úpravy povrchu Příplatek k ceně za rovinnost</t>
  </si>
  <si>
    <t>-2049564328</t>
  </si>
  <si>
    <t>https://podminky.urs.cz/item/CS_URS_2022_02/457311191</t>
  </si>
  <si>
    <t>631319012</t>
  </si>
  <si>
    <t>Příplatek k cenám mazanin za úpravu povrchu mazaniny přehlazením, mazanina tl. přes 80 do 120 mm</t>
  </si>
  <si>
    <t>-1770181269</t>
  </si>
  <si>
    <t>https://podminky.urs.cz/item/CS_URS_2022_02/631319012</t>
  </si>
  <si>
    <t>631319173</t>
  </si>
  <si>
    <t>Příplatek k cenám mazanin za stržení povrchu spodní vrstvy mazaniny latí před vložením výztuže nebo pletiva pro tl. obou vrstev mazaniny přes 80 do 120 mm</t>
  </si>
  <si>
    <t>-406027392</t>
  </si>
  <si>
    <t>https://podminky.urs.cz/item/CS_URS_2022_02/631319173</t>
  </si>
  <si>
    <t xml:space="preserve">skl_P08*0,092 </t>
  </si>
  <si>
    <t>631362021</t>
  </si>
  <si>
    <t>Výztuž mazanin ze svařovaných sítí z drátů typu KARI</t>
  </si>
  <si>
    <t>133525659</t>
  </si>
  <si>
    <t>https://podminky.urs.cz/item/CS_URS_2022_02/631362021</t>
  </si>
  <si>
    <t>KARI D6/100-D6/100 = 4,44kg/m2</t>
  </si>
  <si>
    <t>skl_P08*4,44*0,001*1,25</t>
  </si>
  <si>
    <t>612131101</t>
  </si>
  <si>
    <t>Podkladní a spojovací vrstva vnitřních omítaných ploch cementový postřik nanášený ručně celoplošně stěn</t>
  </si>
  <si>
    <t>2013659801</t>
  </si>
  <si>
    <t>https://podminky.urs.cz/item/CS_URS_2022_02/612131101</t>
  </si>
  <si>
    <t>3,4*(2,6+14,85*2)"m.02.0006c (omítka dle tbm)</t>
  </si>
  <si>
    <t>(2,2+5,4+6,2)*4,0"m.02.027</t>
  </si>
  <si>
    <t>612331161</t>
  </si>
  <si>
    <t>Omítka cementová vnitřních ploch nanášená ručně dvouvrstvá, tloušťky jádrové omítky do 10 mm a tloušťky štuku do 3 mm štuková do černa pálená svislých konstrukcí stěn</t>
  </si>
  <si>
    <t>-1010019507</t>
  </si>
  <si>
    <t>https://podminky.urs.cz/item/CS_URS_2022_02/612331161</t>
  </si>
  <si>
    <t>631311113</t>
  </si>
  <si>
    <t>Mazanina z betonu prostého bez zvýšených nároků na prostředí tl. přes 50 do 80 mm tř. C 12/15</t>
  </si>
  <si>
    <t>-357132532</t>
  </si>
  <si>
    <t>https://podminky.urs.cz/item/CS_URS_2022_02/631311113</t>
  </si>
  <si>
    <t>skl_P08*0,05*1.035</t>
  </si>
  <si>
    <t>2,8*2,8*0,05*1.035"podkladní beton pod šachtu pro stanici</t>
  </si>
  <si>
    <t>631311125</t>
  </si>
  <si>
    <t>Mazanina z betonu prostého bez zvýšených nároků na prostředí tl. přes 80 do 120 mm tř. C 20/25</t>
  </si>
  <si>
    <t>-1571205218</t>
  </si>
  <si>
    <t>https://podminky.urs.cz/item/CS_URS_2022_02/631311125</t>
  </si>
  <si>
    <t>skl_P08*0,12</t>
  </si>
  <si>
    <t>631319011</t>
  </si>
  <si>
    <t>Příplatek k cenám mazanin za úpravu povrchu mazaniny přehlazením, mazanina tl. přes 50 do 80 mm</t>
  </si>
  <si>
    <t>18286809</t>
  </si>
  <si>
    <t>https://podminky.urs.cz/item/CS_URS_2022_02/631319011</t>
  </si>
  <si>
    <t>skl_P08*0,05</t>
  </si>
  <si>
    <t>1355325991</t>
  </si>
  <si>
    <t>-1832533184</t>
  </si>
  <si>
    <t>690143008</t>
  </si>
  <si>
    <t>KARI D8/150-D8/150 = 5,27kg/m2</t>
  </si>
  <si>
    <t>skl_P08*5,27*0,001*1,25</t>
  </si>
  <si>
    <t>632481213</t>
  </si>
  <si>
    <t>Separační vrstva k oddělení podlahových vrstev z polyetylénové fólie</t>
  </si>
  <si>
    <t>1818001545</t>
  </si>
  <si>
    <t>https://podminky.urs.cz/item/CS_URS_2022_02/632481213</t>
  </si>
  <si>
    <t>skl_P08*1.05</t>
  </si>
  <si>
    <t>634112117.1</t>
  </si>
  <si>
    <t>Obvodová dilatace základové žb desky podlahovým páskem z pěnového PE tl. 20 mm, výšky 200 mm</t>
  </si>
  <si>
    <t>-1468884857</t>
  </si>
  <si>
    <t>(3,6+1,6)*2"dilatace základové desky D2.8.1 ST_08</t>
  </si>
  <si>
    <t>634662113</t>
  </si>
  <si>
    <t>Výplň dilatačních spar mazanin akrylátovým tmelem, šířka spáry přes 15 do 20 mm</t>
  </si>
  <si>
    <t>1395253418</t>
  </si>
  <si>
    <t>https://podminky.urs.cz/item/CS_URS_2022_02/634662113</t>
  </si>
  <si>
    <t>(3,6+1,6)*2"zatmelení TPT dilatace základové desky D2.8.1 ST_08</t>
  </si>
  <si>
    <t>635111115</t>
  </si>
  <si>
    <t>Násyp ze štěrkopísku, písku nebo kameniva pod podlahy s udusáním a urovnáním povrchu ze štěrkopísku</t>
  </si>
  <si>
    <t>-442112976</t>
  </si>
  <si>
    <t>https://podminky.urs.cz/item/CS_URS_2022_02/635111115</t>
  </si>
  <si>
    <t>949101112</t>
  </si>
  <si>
    <t>Lešení pomocné pracovní pro objekty pozemních staveb pro zatížení do 150 kg/m2, o výšce lešeňové podlahy přes 1,9 do 3,5 m</t>
  </si>
  <si>
    <t>-854371844</t>
  </si>
  <si>
    <t>https://podminky.urs.cz/item/CS_URS_2022_02/949101112</t>
  </si>
  <si>
    <t>39</t>
  </si>
  <si>
    <t>952901111</t>
  </si>
  <si>
    <t>Vyčištění budov nebo objektů před předáním do užívání budov bytové nebo občanské výstavby, světlé výšky podlaží do 4 m</t>
  </si>
  <si>
    <t>330977019</t>
  </si>
  <si>
    <t>https://podminky.urs.cz/item/CS_URS_2022_02/952901111</t>
  </si>
  <si>
    <t>40</t>
  </si>
  <si>
    <t>95394611.1</t>
  </si>
  <si>
    <t xml:space="preserve">Montáž ocelových konstrukcí </t>
  </si>
  <si>
    <t>718612435</t>
  </si>
  <si>
    <t>" dle části PD KONSTRUKČNI ŘEŠENI</t>
  </si>
  <si>
    <t>prvky nad rámec výpisu oc.kcí</t>
  </si>
  <si>
    <t xml:space="preserve">5*1,05*10.6*0.001"1.PP podlahy A-B/9-10  5x1050 mm</t>
  </si>
  <si>
    <t>2*4,85*18.8*0.001"1.PP podlahy A-B/9-10 2x4850</t>
  </si>
  <si>
    <t>0.238/100*10"prořezy, nebo styčníkové plechy a nebo spojovací prvky</t>
  </si>
  <si>
    <t>41</t>
  </si>
  <si>
    <t>13010744</t>
  </si>
  <si>
    <t>ocel profilová IPE 120 ocel S235JR</t>
  </si>
  <si>
    <t>-1340905423</t>
  </si>
  <si>
    <t xml:space="preserve">5*1,05*10.6*0.001*1.1"1.PP podlahy A-B/9-10  5x1050 mm</t>
  </si>
  <si>
    <t>42</t>
  </si>
  <si>
    <t>13010750</t>
  </si>
  <si>
    <t>ocel profilová IPE 180 ocel S235JR</t>
  </si>
  <si>
    <t>-1286355330</t>
  </si>
  <si>
    <t>2*4,85*18.8*0.001*1.1"1.PP podlahy A-B/9-10 2x4850</t>
  </si>
  <si>
    <t>43</t>
  </si>
  <si>
    <t>1361121M</t>
  </si>
  <si>
    <t>styčníkové plechy, spojovací prvky, pomocné a doplňkové prvky ocelové konstrukce</t>
  </si>
  <si>
    <t>1228152092</t>
  </si>
  <si>
    <t xml:space="preserve">D1.2_17  Výpis materiálu</t>
  </si>
  <si>
    <t>0.262/100*10"prořezy, nebo styčníkové plechy a nebo spojovací prvky</t>
  </si>
  <si>
    <t>44</t>
  </si>
  <si>
    <t>95399192R</t>
  </si>
  <si>
    <t xml:space="preserve">Stavební přípomoce k montáži tonáže daných ocelových konstrukcí (např.vrtání, chemické kotvy, řezání kapes, zabetonování zhlaví nosníků aj.) </t>
  </si>
  <si>
    <t>kg</t>
  </si>
  <si>
    <t>931736510</t>
  </si>
  <si>
    <t>45</t>
  </si>
  <si>
    <t>9590010.1</t>
  </si>
  <si>
    <t>Gumová rohož tl.4mm vel.cca 2,5x2,5m pro zakrytí ocel.stropu čerpací šachty</t>
  </si>
  <si>
    <t>-125336123</t>
  </si>
  <si>
    <t>1" viz pozn. na výkrese D.2.8.1 ST_07</t>
  </si>
  <si>
    <t>46</t>
  </si>
  <si>
    <t>327716677</t>
  </si>
  <si>
    <t>47</t>
  </si>
  <si>
    <t>711111001</t>
  </si>
  <si>
    <t>Provedení izolace proti zemní vlhkosti natěradly a tmely za studena na ploše vodorovné V nátěrem penetračním</t>
  </si>
  <si>
    <t>235017944</t>
  </si>
  <si>
    <t>https://podminky.urs.cz/item/CS_URS_2022_02/711111001</t>
  </si>
  <si>
    <t>2*a4</t>
  </si>
  <si>
    <t>48</t>
  </si>
  <si>
    <t>711111002</t>
  </si>
  <si>
    <t>Provedení izolace proti zemní vlhkosti natěradly a tmely za studena na ploše vodorovné V nátěrem lakem asfaltovým</t>
  </si>
  <si>
    <t>-762262199</t>
  </si>
  <si>
    <t>https://podminky.urs.cz/item/CS_URS_2022_02/711111002</t>
  </si>
  <si>
    <t>skl_P08*2</t>
  </si>
  <si>
    <t>49</t>
  </si>
  <si>
    <t>11163150</t>
  </si>
  <si>
    <t>lak penetrační asfaltový</t>
  </si>
  <si>
    <t>2055146904</t>
  </si>
  <si>
    <t>2*a4+skl_P08</t>
  </si>
  <si>
    <t>154,71*0,00039 'Přepočtené koeficientem množství</t>
  </si>
  <si>
    <t>50</t>
  </si>
  <si>
    <t>711112001</t>
  </si>
  <si>
    <t>Provedení izolace proti zemní vlhkosti natěradly a tmely za studena na ploše svislé S nátěrem penetračním</t>
  </si>
  <si>
    <t>-1051036176</t>
  </si>
  <si>
    <t>https://podminky.urs.cz/item/CS_URS_2022_02/711112001</t>
  </si>
  <si>
    <t>2*a5</t>
  </si>
  <si>
    <t>51</t>
  </si>
  <si>
    <t>-1322695915</t>
  </si>
  <si>
    <t>P</t>
  </si>
  <si>
    <t>Poznámka k položce:_x000d_
Spotřeba 0,3-0,4kg/m2</t>
  </si>
  <si>
    <t>a4*2*0,0003+a5*2*0,00035</t>
  </si>
  <si>
    <t>52</t>
  </si>
  <si>
    <t>711131111</t>
  </si>
  <si>
    <t>Provedení izolace proti zemní vlhkosti pásy na sucho samolepícího asfaltového pásu na ploše vodovné V</t>
  </si>
  <si>
    <t>1643154948</t>
  </si>
  <si>
    <t>https://podminky.urs.cz/item/CS_URS_2022_02/711131111</t>
  </si>
  <si>
    <t>skl_P08*2"D.2.8.1 ST_11</t>
  </si>
  <si>
    <t>53</t>
  </si>
  <si>
    <t>62853005</t>
  </si>
  <si>
    <t>pás asfaltový natavitelný modifikovaný SBS tl 4,0mm s vložkou ze skleněné tkaniny a hrubozrnným břidličným posypem na horním povrchu</t>
  </si>
  <si>
    <t>542247453</t>
  </si>
  <si>
    <t>282,38*1,1655 'Přepočtené koeficientem množství</t>
  </si>
  <si>
    <t>54</t>
  </si>
  <si>
    <t>711141559</t>
  </si>
  <si>
    <t>Provedení izolace proti zemní vlhkosti pásy přitavením NAIP na ploše vodorovné V</t>
  </si>
  <si>
    <t>1885748971</t>
  </si>
  <si>
    <t>https://podminky.urs.cz/item/CS_URS_2022_02/711141559</t>
  </si>
  <si>
    <t>2,4*2,4+1,0*1,0"izolace čerpací stanice + šachty pro kondenzát</t>
  </si>
  <si>
    <t>a4"2.vrstva</t>
  </si>
  <si>
    <t>55</t>
  </si>
  <si>
    <t>711142559</t>
  </si>
  <si>
    <t>Provedení izolace proti zemní vlhkosti pásy přitavením NAIP na ploše svislé S</t>
  </si>
  <si>
    <t>2061377305</t>
  </si>
  <si>
    <t>https://podminky.urs.cz/item/CS_URS_2022_02/711142559</t>
  </si>
  <si>
    <t>1,9*4*2,46+0,8*4*0,6"izolace čerpací stanice + šachty pro kondenzát</t>
  </si>
  <si>
    <t>a5"2.vrstva</t>
  </si>
  <si>
    <t>56</t>
  </si>
  <si>
    <t>62853004</t>
  </si>
  <si>
    <t>pás asfaltový natavitelný modifikovaný SBS tl 4,0mm s vložkou ze skleněné tkaniny a spalitelnou PE fólií nebo jemnozrnným minerálním posypem na horním povrchu</t>
  </si>
  <si>
    <t>105966036</t>
  </si>
  <si>
    <t>2*a4*1,15+2*a5*1,2</t>
  </si>
  <si>
    <t>57</t>
  </si>
  <si>
    <t>711159111</t>
  </si>
  <si>
    <t>Provedení izolace proti zemní vlhkosti bentonitovou rohoží doplňků bentonitovými těsnícími pásy pro dilatační a styčné spáry</t>
  </si>
  <si>
    <t>743487686</t>
  </si>
  <si>
    <t>https://podminky.urs.cz/item/CS_URS_2022_02/711159111</t>
  </si>
  <si>
    <t>9,0*1.1"D2-8-1 ST_07</t>
  </si>
  <si>
    <t>58</t>
  </si>
  <si>
    <t>56284675</t>
  </si>
  <si>
    <t>pásek bobtnavý bentonitový do pracovních spár betonových konstrukcí 20x25mm</t>
  </si>
  <si>
    <t>-657845848</t>
  </si>
  <si>
    <t>9,9*1,15 'Přepočtené koeficientem množství</t>
  </si>
  <si>
    <t>59</t>
  </si>
  <si>
    <t>711491172</t>
  </si>
  <si>
    <t>Provedení doplňků izolace proti vodě textilií na ploše vodorovné V vrstva ochranná</t>
  </si>
  <si>
    <t>887746370</t>
  </si>
  <si>
    <t>https://podminky.urs.cz/item/CS_URS_2022_02/711491172</t>
  </si>
  <si>
    <t>60</t>
  </si>
  <si>
    <t>711491272</t>
  </si>
  <si>
    <t>Provedení doplňků izolace proti vodě textilií na ploše svislé S vrstva ochranná</t>
  </si>
  <si>
    <t>-54906870</t>
  </si>
  <si>
    <t>https://podminky.urs.cz/item/CS_URS_2022_02/711491272</t>
  </si>
  <si>
    <t>61</t>
  </si>
  <si>
    <t>69311175</t>
  </si>
  <si>
    <t>geotextilie PP s ÚV stabilizací 500g/m2</t>
  </si>
  <si>
    <t>-797194895</t>
  </si>
  <si>
    <t>(a4+a5)*1.15</t>
  </si>
  <si>
    <t>62</t>
  </si>
  <si>
    <t>711831112</t>
  </si>
  <si>
    <t>Provedení izolace proti plynům radonu, metanu pásy na sucho spojenými pásy na ploše vodorovné V kladenými spodem</t>
  </si>
  <si>
    <t>-1702103770</t>
  </si>
  <si>
    <t>https://podminky.urs.cz/item/CS_URS_2022_02/711831112</t>
  </si>
  <si>
    <t>63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</si>
  <si>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</si>
  <si>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</si>
  <si>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1670794755</t>
  </si>
  <si>
    <t>64</t>
  </si>
  <si>
    <t>998711102</t>
  </si>
  <si>
    <t>Přesun hmot pro izolace proti vodě, vlhkosti a plynům stanovený z hmotnosti přesunovaného materiálu vodorovná dopravní vzdálenost do 50 m v objektech výšky přes 6 do 12 m</t>
  </si>
  <si>
    <t>-1628981251</t>
  </si>
  <si>
    <t>https://podminky.urs.cz/item/CS_URS_2022_02/998711102</t>
  </si>
  <si>
    <t>65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</si>
  <si>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</si>
  <si>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</si>
  <si>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853074429</t>
  </si>
  <si>
    <t>https://podminky.urs.cz/item/CS_URS_2022_02/998711181</t>
  </si>
  <si>
    <t>7135</t>
  </si>
  <si>
    <t>Protipožární nástřiky</t>
  </si>
  <si>
    <t>66</t>
  </si>
  <si>
    <t>78932613.4</t>
  </si>
  <si>
    <t>Protipožární nástřikový systém ocelové konstrukce na bázi suché omítkové směsi vč. přípravy podkladu v protipožárním provedení pro dosažení požární odolnosti konstrukce R60DP1</t>
  </si>
  <si>
    <t>-943965522</t>
  </si>
  <si>
    <t>763</t>
  </si>
  <si>
    <t>Konstrukce suché výstavby</t>
  </si>
  <si>
    <t>67</t>
  </si>
  <si>
    <t>763164760.4</t>
  </si>
  <si>
    <t>Obklad konstrukcí požárním deskovým obkladem na bázi kalciumsilikátu v protipožárním provedení R60DP1 - stávající betonové sloupy</t>
  </si>
  <si>
    <t>2083552000</t>
  </si>
  <si>
    <t>2.PP - tz pbř stávající betonové sloupy chráněné požárním deskovým obkladem na bázi kalciumsilikátu v protipožárním provedení, tak aby bylo dosaženo</t>
  </si>
  <si>
    <t>PO konstrukce R60DP1 pro III.SPB</t>
  </si>
  <si>
    <t>3*0,50*4,0*4</t>
  </si>
  <si>
    <t>4*0,50*4,0*2</t>
  </si>
  <si>
    <t>68</t>
  </si>
  <si>
    <t>763331110.1</t>
  </si>
  <si>
    <t>Akustický podhled lepený na strop deska z dřevité vlny s cementovým pojivem, tř.reakce na oheň A2-s1,d0</t>
  </si>
  <si>
    <t>165444762</t>
  </si>
  <si>
    <t>102,6" dle digi měření</t>
  </si>
  <si>
    <t>69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</si>
  <si>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</si>
  <si>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</si>
  <si>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-935474047</t>
  </si>
  <si>
    <t>https://podminky.urs.cz/item/CS_URS_2022_02/998763302</t>
  </si>
  <si>
    <t>70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</si>
  <si>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</si>
  <si>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</si>
  <si>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1314468530</t>
  </si>
  <si>
    <t>https://podminky.urs.cz/item/CS_URS_2022_02/998763381</t>
  </si>
  <si>
    <t>766.1</t>
  </si>
  <si>
    <t>Výplně otvorů (vč.přesunu hmot, doplňků, povrchové úpravy, kompletní provedení)</t>
  </si>
  <si>
    <t>71</t>
  </si>
  <si>
    <t>D314.</t>
  </si>
  <si>
    <t>Dveře 1-kř plné, dle PBŘ EW30DP1 L 1000/2100 - další specif. a kování viz tab.dveří, stávající dveře - provést repasi, montáž, vč. zárubně</t>
  </si>
  <si>
    <t>1143864977</t>
  </si>
  <si>
    <t>72</t>
  </si>
  <si>
    <t>D319.</t>
  </si>
  <si>
    <t>Dveře 2-kř plné, dle PBŘ EW30DP1 P 1600/2100 - další specif. a kování viz tab.dveří, stávající dveře - provést repasi, montáž, vč. zárubně</t>
  </si>
  <si>
    <t>930814928</t>
  </si>
  <si>
    <t>767</t>
  </si>
  <si>
    <t>Konstrukce zámečnické (vč.přesunu hmot, kotvení, doplňků, povrchové úpravy, kompletní provedení)</t>
  </si>
  <si>
    <t>73</t>
  </si>
  <si>
    <t>767R-Z42</t>
  </si>
  <si>
    <t>Pororošt pozinkovaný 50/5, vel.500x500mm</t>
  </si>
  <si>
    <t>-442941723</t>
  </si>
  <si>
    <t>74</t>
  </si>
  <si>
    <t>7671.01</t>
  </si>
  <si>
    <t>Lemování otvoru čerpací šachty - L80/120/8 žárově zinkovaný, kotvení do podlahy pásovinou 40/4 mm dl. 250 mm po 400 mm, hmotnost celkem 130 kg</t>
  </si>
  <si>
    <t>-1794957407</t>
  </si>
  <si>
    <t>75</t>
  </si>
  <si>
    <t>7671.02</t>
  </si>
  <si>
    <t>Zakrytí otvoru čerpací šachty z ocelových čtvercových trubek 100/100/6 žárový pozink, hmotnost celkem 612 kg</t>
  </si>
  <si>
    <t>1084067490</t>
  </si>
  <si>
    <t>777</t>
  </si>
  <si>
    <t>Podlahy lité</t>
  </si>
  <si>
    <t>76</t>
  </si>
  <si>
    <t>777111101</t>
  </si>
  <si>
    <t>Příprava podkladu před provedením litých podlah zametení</t>
  </si>
  <si>
    <t>-258207070</t>
  </si>
  <si>
    <t>https://podminky.urs.cz/item/CS_URS_2022_02/777111101</t>
  </si>
  <si>
    <t>38,59"02.006c dle digi měření</t>
  </si>
  <si>
    <t xml:space="preserve">102,6" 02.027 </t>
  </si>
  <si>
    <t>77</t>
  </si>
  <si>
    <t>777111111</t>
  </si>
  <si>
    <t>Příprava podkladu před provedením litých podlah vysátí</t>
  </si>
  <si>
    <t>-1715542</t>
  </si>
  <si>
    <t>https://podminky.urs.cz/item/CS_URS_2022_02/777111111</t>
  </si>
  <si>
    <t>78</t>
  </si>
  <si>
    <t>777121115</t>
  </si>
  <si>
    <t>Vyrovnání podkladu epoxidovou stěrkou plněnou pískem, tloušťky přes 3 do 5 mm, plochy přes 1,0 m2</t>
  </si>
  <si>
    <t>1201508758</t>
  </si>
  <si>
    <t>https://podminky.urs.cz/item/CS_URS_2022_02/777121115</t>
  </si>
  <si>
    <t>79</t>
  </si>
  <si>
    <t>777131105</t>
  </si>
  <si>
    <t>Penetrační nátěr podlahy epoxidový na podklad z čerstvého betonu</t>
  </si>
  <si>
    <t>-695787976</t>
  </si>
  <si>
    <t>https://podminky.urs.cz/item/CS_URS_2022_02/777131105</t>
  </si>
  <si>
    <t>80</t>
  </si>
  <si>
    <t>777131125</t>
  </si>
  <si>
    <t>Penetrační nátěr prosyp penetračních nátěrů podlahy pískem přes 1,0 do 1,5 kg/m2</t>
  </si>
  <si>
    <t>-1525697013</t>
  </si>
  <si>
    <t>https://podminky.urs.cz/item/CS_URS_2022_02/777131125</t>
  </si>
  <si>
    <t>81</t>
  </si>
  <si>
    <t>777611131</t>
  </si>
  <si>
    <t>Krycí nátěr podlahy antistatický epoxidový</t>
  </si>
  <si>
    <t>572837499</t>
  </si>
  <si>
    <t>https://podminky.urs.cz/item/CS_URS_2022_02/777611131</t>
  </si>
  <si>
    <t>82</t>
  </si>
  <si>
    <t>777612103</t>
  </si>
  <si>
    <t>Uzavírací nátěr podlahy epoxidový transparentní</t>
  </si>
  <si>
    <t>108500749</t>
  </si>
  <si>
    <t>https://podminky.urs.cz/item/CS_URS_2022_02/777612103</t>
  </si>
  <si>
    <t>83</t>
  </si>
  <si>
    <t>777612105</t>
  </si>
  <si>
    <t>Uzavírací nátěr podlahy protiskluzná úprava plnění skleněnými kuličkami (ballotini)</t>
  </si>
  <si>
    <t>958110202</t>
  </si>
  <si>
    <t>https://podminky.urs.cz/item/CS_URS_2022_02/777612105</t>
  </si>
  <si>
    <t>84</t>
  </si>
  <si>
    <t>7776190.1</t>
  </si>
  <si>
    <t>Příplatek na doplňky podlahové skladby (např.dilatace apod.)</t>
  </si>
  <si>
    <t>1611409044</t>
  </si>
  <si>
    <t>85</t>
  </si>
  <si>
    <t>998777102</t>
  </si>
  <si>
    <t>Přesun hmot pro podlahy lité stanovený z hmotnosti přesunovaného materiálu vodorovná dopravní vzdálenost do 50 m v objektech výšky přes 6 do 12 m</t>
  </si>
  <si>
    <t>-199235380</t>
  </si>
  <si>
    <t>https://podminky.urs.cz/item/CS_URS_2022_02/998777102</t>
  </si>
  <si>
    <t>86</t>
  </si>
  <si>
    <t>998777181</t>
  </si>
  <si>
    <t>Přesun hmot pro podlahy lité stanovený z hmotnosti přesunovaného materiálu Příplatek k cenám za přesun prováděný bez použití mechanizace pro jakoukoliv výšku objektu</t>
  </si>
  <si>
    <t>-1259947387</t>
  </si>
  <si>
    <t>https://podminky.urs.cz/item/CS_URS_2022_02/998777181</t>
  </si>
  <si>
    <t>783</t>
  </si>
  <si>
    <t>Dokončovací práce - nátěry</t>
  </si>
  <si>
    <t>87</t>
  </si>
  <si>
    <t>78394710.1</t>
  </si>
  <si>
    <t>Nátěr dna šachet odolný proti ropným produktům vč. přípravy podkladu</t>
  </si>
  <si>
    <t>-1635169354</t>
  </si>
  <si>
    <t>2,2*2,2"dno šachty čerpací stanice</t>
  </si>
  <si>
    <t>2,4"m.02.003</t>
  </si>
  <si>
    <t>3,79"m.02.003b</t>
  </si>
  <si>
    <t>2,89"01.006b</t>
  </si>
  <si>
    <t>784</t>
  </si>
  <si>
    <t>Dokončovací práce - malby a tapety</t>
  </si>
  <si>
    <t>88</t>
  </si>
  <si>
    <t>784181105</t>
  </si>
  <si>
    <t>Penetrace podkladu jednonásobná základní akrylátová bezbarvá v místnostech výšky přes 5,00 m</t>
  </si>
  <si>
    <t>934863160</t>
  </si>
  <si>
    <t>https://podminky.urs.cz/item/CS_URS_2022_02/784181105</t>
  </si>
  <si>
    <t>102,6" stropy</t>
  </si>
  <si>
    <t>omitkasten" stěny</t>
  </si>
  <si>
    <t>40,0" sdk obklad sloupů</t>
  </si>
  <si>
    <t>Pozn.: nátěr žb stěn viz ochranný nátěr betonu</t>
  </si>
  <si>
    <t>89</t>
  </si>
  <si>
    <t>784211103</t>
  </si>
  <si>
    <t>Malby z malířských směsí oděruvzdorných za mokra dvojnásobné, bílé za mokra oděruvzdorné výborně v místnostech výšky přes 3,80 do 5,00 m</t>
  </si>
  <si>
    <t>-374850136</t>
  </si>
  <si>
    <t>https://podminky.urs.cz/item/CS_URS_2022_02/784211103</t>
  </si>
  <si>
    <t>90</t>
  </si>
  <si>
    <t>784211165</t>
  </si>
  <si>
    <t>Malby z malířských směsí oděruvzdorných za mokra Příplatek k cenám dvojnásobných maleb za provádění barevné malby tónované na tónovacích automatech, v odstínu sytém</t>
  </si>
  <si>
    <t>-2088665701</t>
  </si>
  <si>
    <t>https://podminky.urs.cz/item/CS_URS_2022_02/784211165</t>
  </si>
  <si>
    <t>789</t>
  </si>
  <si>
    <t>Povrchové úpravy ocelových konstrukcí</t>
  </si>
  <si>
    <t>91</t>
  </si>
  <si>
    <t>789121270.1</t>
  </si>
  <si>
    <t>Úpravy povrchů pod nátěry nových ocelových konstrukcí třídy</t>
  </si>
  <si>
    <t>-1746322760</t>
  </si>
  <si>
    <t>92</t>
  </si>
  <si>
    <t>789325311</t>
  </si>
  <si>
    <t>Nátěr ocelových konstrukcí třídy I dvousložkový polyuretanový základní, tloušťky do 80 μm</t>
  </si>
  <si>
    <t>1368607686</t>
  </si>
  <si>
    <t>https://podminky.urs.cz/item/CS_URS_2022_02/789325311</t>
  </si>
  <si>
    <t>30,0*0.262"30m2/t</t>
  </si>
  <si>
    <t>93</t>
  </si>
  <si>
    <t>789325316</t>
  </si>
  <si>
    <t>Nátěr ocelových konstrukcí třídy I dvousložkový polyuretanový mezivrstva, tloušťky do 80 μm</t>
  </si>
  <si>
    <t>624430745</t>
  </si>
  <si>
    <t>https://podminky.urs.cz/item/CS_URS_2022_02/789325316</t>
  </si>
  <si>
    <t>94</t>
  </si>
  <si>
    <t>789325321</t>
  </si>
  <si>
    <t>Nátěr ocelových konstrukcí třídy I dvousložkový polyuretanový krycí (vrchní), tloušťky do 80 μm</t>
  </si>
  <si>
    <t>-590305737</t>
  </si>
  <si>
    <t>https://podminky.urs.cz/item/CS_URS_2022_02/789325321</t>
  </si>
  <si>
    <t>95</t>
  </si>
  <si>
    <t>78942123.1</t>
  </si>
  <si>
    <t>Provedení metalizace Zn ocelových konstrukcí</t>
  </si>
  <si>
    <t>1541608761</t>
  </si>
  <si>
    <t>96</t>
  </si>
  <si>
    <t>HZS1302.1</t>
  </si>
  <si>
    <t>Stavební a zednické přímoci specialistům tzb v jejich soupisech prací neuvedené, popř. jiné přípomoci (bude prováděno se souhlasem zástupce investora, evidováno ve stavebním deníku, fakturováno dle skutečnosti)</t>
  </si>
  <si>
    <t>-716148555</t>
  </si>
  <si>
    <t>TZB - TECHNIKA PROSTŘEDÍ STAVEB</t>
  </si>
  <si>
    <t>ZTI - Zdravotně technické instalace</t>
  </si>
  <si>
    <t>72 - Zdravotechnika</t>
  </si>
  <si>
    <t>Zdravotechnika</t>
  </si>
  <si>
    <t>72-R.PRED</t>
  </si>
  <si>
    <t>ZTI - předinvestice (dle samostatného položkového soupisu prací a dodávek)</t>
  </si>
  <si>
    <t>-1811030642</t>
  </si>
  <si>
    <t>ÚT - Vytápění</t>
  </si>
  <si>
    <t>73 - Vytápění</t>
  </si>
  <si>
    <t>73-001R.PRED</t>
  </si>
  <si>
    <t>Vytápění - předinvestice (dle samostatného položkového soupisu prací a dodávek)</t>
  </si>
  <si>
    <t>1830562324</t>
  </si>
  <si>
    <t>SLB - Slaboproudá elektrotechnika</t>
  </si>
  <si>
    <t>742 - Elektroinstalace - slaboproud</t>
  </si>
  <si>
    <t>742</t>
  </si>
  <si>
    <t>Elektroinstalace - slaboproud</t>
  </si>
  <si>
    <t>74211.PR01</t>
  </si>
  <si>
    <t>Bezdrátové pojítko pro provizorní internetové připojení kvůli odečtům na přípojce Teplárny Liberec, související montážní práce</t>
  </si>
  <si>
    <t>ks</t>
  </si>
  <si>
    <t>-608888706</t>
  </si>
  <si>
    <t>MAR - Měření a regulace</t>
  </si>
  <si>
    <t>M - Práce a dodávky M</t>
  </si>
  <si>
    <t xml:space="preserve">    36-M - Montáž prov.,měř. a regul. zařízení</t>
  </si>
  <si>
    <t>Práce a dodávky M</t>
  </si>
  <si>
    <t>36-M</t>
  </si>
  <si>
    <t>Montáž prov.,měř. a regul. zařízení</t>
  </si>
  <si>
    <t>36-M-001R</t>
  </si>
  <si>
    <t>Měření a regulace - předinvestice (dle samostatného položkového soupisu prací a dodávek)</t>
  </si>
  <si>
    <t>sou</t>
  </si>
  <si>
    <t>-1972500976</t>
  </si>
  <si>
    <t>VRN - VEDLEJŠÍ ROZPOČTOVÉ NÁKLADY</t>
  </si>
  <si>
    <t xml:space="preserve">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</si>
  <si>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</si>
  <si>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</si>
  <si>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</si>
  <si>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</si>
  <si>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</si>
  <si>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</si>
  <si>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</si>
  <si>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</si>
  <si>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</si>
  <si>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01002</t>
  </si>
  <si>
    <t>Dílenská a výrobní a pomocná dokumentace dodavatele pro provádění stavby (v dílčích rozpočtech neuvedená)</t>
  </si>
  <si>
    <t>1024</t>
  </si>
  <si>
    <t>-402060937</t>
  </si>
  <si>
    <t>01003</t>
  </si>
  <si>
    <t>Dokumentace skutečného provedení stavby (v dílčích rozpočtech neuvedená)</t>
  </si>
  <si>
    <t>364902853</t>
  </si>
  <si>
    <t>VRN3</t>
  </si>
  <si>
    <t>Zařízení staveniště</t>
  </si>
  <si>
    <t>03001</t>
  </si>
  <si>
    <t>Kompletní vybudování a vybavení staveniště, náklady na provoz, energie, údržbu, ostrahu, demontáž a likvidace zařízení staveniště</t>
  </si>
  <si>
    <t>2119691845</t>
  </si>
  <si>
    <t>VRN4</t>
  </si>
  <si>
    <t>Inženýrská činnost</t>
  </si>
  <si>
    <t>04001</t>
  </si>
  <si>
    <t>Zajištění součinnosti při tvorbě technologických postupů BOZP, průběžné zajištění bezpečnosti na stavbě</t>
  </si>
  <si>
    <t>1428055602</t>
  </si>
  <si>
    <t>04002</t>
  </si>
  <si>
    <t>Kompletační a koordinační činnost zajišťují úplnou kompletnost díla dle předpisů a norem</t>
  </si>
  <si>
    <t>-1450264192</t>
  </si>
  <si>
    <t>VRN6</t>
  </si>
  <si>
    <t>Územní vlivy</t>
  </si>
  <si>
    <t>06005</t>
  </si>
  <si>
    <t>Náklady spojené s umístěním stavby</t>
  </si>
  <si>
    <t>-233492842</t>
  </si>
  <si>
    <t>VRN7</t>
  </si>
  <si>
    <t>Provozní vlivy</t>
  </si>
  <si>
    <t>07001</t>
  </si>
  <si>
    <t>Dopravně inženýrské opatření</t>
  </si>
  <si>
    <t>-229691359</t>
  </si>
  <si>
    <t>SEZNAM FIGUR</t>
  </si>
  <si>
    <t>Výměra</t>
  </si>
  <si>
    <t xml:space="preserve"> ARS/ BOUR</t>
  </si>
  <si>
    <t>Použití figury:</t>
  </si>
  <si>
    <t>Hloubení jam nezapažených v hornině třídy těžitelnosti II skupiny 4 objem do 500 m3 strojně</t>
  </si>
  <si>
    <t>Vodorovné přemístění výkopku z horniny třídy těžitelnosti II skupiny 4 a 5 stavebním kolečkem do 10 m</t>
  </si>
  <si>
    <t>Příplatek k vodorovnému přemístění výkopku z horniny třídy těžitelnosti II skupiny 4 a 5 stavebním kolečkem za každých dalších 10 m</t>
  </si>
  <si>
    <t>Vodorovné přemístění výkopku nebo sypaniny po suchu na obvyklém dopravním prostředku na skládku</t>
  </si>
  <si>
    <t>Hloubení zapažených šachet v hornině třídy těžitelnosti II skupiny 5 plocha výkopu přes 4 do 20 m2 ručně</t>
  </si>
  <si>
    <t>Příplatek za ztížení vykopávky v blízkosti podzemního vedení</t>
  </si>
  <si>
    <t>Hloubení šachet zapažených v hornině třídy těžitelnosti III skupiny 6 objem do 20 m3 v omezeném prostoru</t>
  </si>
  <si>
    <t>Vodorovné přemístění výkopku z horniny třídy těžitelnosti III skupiny 6 a 7 stavebním kolečkem do 10 m</t>
  </si>
  <si>
    <t>Příplatek k vodorovnému přemístění výkopku z horniny třídy těžitelnosti III skupiny 6 a 7 stavebním kolečkem za každých dalších 10 m</t>
  </si>
  <si>
    <t xml:space="preserve"> ARS/ SAN</t>
  </si>
  <si>
    <t>Vyspravení celoplošné cementovou maltou vnitřních stěn betonových nebo železobetonových</t>
  </si>
  <si>
    <t>Vyspravení celoplošné cementovou maltou vnitřních stropů betonových nebo železobetonových</t>
  </si>
  <si>
    <t xml:space="preserve"> ARS/ NS</t>
  </si>
  <si>
    <t>Základní akrylátová jednonásobná bezbarvá penetrace podkladu v místnostech v přes 5,00 m</t>
  </si>
  <si>
    <t>Dvojnásobné bílé malby ze směsí za mokra výborně oděruvzdorných v místnostech v přes 3,80 do 5,00 m</t>
  </si>
  <si>
    <t>Příplatek k cenám 2x maleb ze směsí za mokra oděruvzdorných za barevnou malbu v sytém odstínu</t>
  </si>
  <si>
    <t>Úpravy povrchů pod nátěry ocelových konstrukcí třídy I očištění odrezivěním bezoplachovým odrezovačem</t>
  </si>
  <si>
    <t>Protipožární jednosložkový rozpouštědlový nátěr ocelových konstrukcí třídy II tl do 200 µm</t>
  </si>
  <si>
    <t>Cementový postřik vnitřních stěn nanášený celoplošně ručně</t>
  </si>
  <si>
    <t>Cementová omítka štuková dvouvrstvá do černa pálená vnitřních stěn nanášená ručně</t>
  </si>
  <si>
    <t>Vyrovnávací nebo spádový beton C 30/37 včetně úpravy povrchu</t>
  </si>
  <si>
    <t>Příplatek k vyrovnávacímu nebo spádovému betonu za rovinnost</t>
  </si>
  <si>
    <t>Mazanina tl přes 50 do 80 mm z betonu prostého bez zvýšených nároků na prostředí tř. C 12/15</t>
  </si>
  <si>
    <t>Mazanina tl přes 80 do 120 mm z betonu prostého bez zvýšených nároků na prostředí tř. C 20/25</t>
  </si>
  <si>
    <t>Příplatek k mazanině tl přes 50 do 80 mm za přehlazení povrchu</t>
  </si>
  <si>
    <t>Příplatek k mazanině tl přes 80 do 120 mm za přehlazení povrchu</t>
  </si>
  <si>
    <t>Příplatek k mazanině tl přes 80 do 120 mm za stržení povrchu spodní vrstvy před vložením výztuže</t>
  </si>
  <si>
    <t>Výztuž mazanin svařovanými sítěmi Kari</t>
  </si>
  <si>
    <t>Separační vrstva z PE fólie</t>
  </si>
  <si>
    <t>Násyp pod podlahy ze štěrkopísku s udusáním</t>
  </si>
  <si>
    <t>Provedení izolace proti zemní vlhkosti vodorovné za studena lakem asfaltovým</t>
  </si>
  <si>
    <t>Provedení izolace proti zemní vlhkosti pásy na sucho samolepící vodovné</t>
  </si>
  <si>
    <t>Provedení izolace proti radonu a metanu na vodorovné ploše spodem na sucho spojenými pásy</t>
  </si>
  <si>
    <t>Zametení podkladu před provedením lité podlahy</t>
  </si>
  <si>
    <t>Vysátí podkladu před provedením lité podlahy</t>
  </si>
  <si>
    <t>Vyrovnání podkladu podlah stěrkou plněnou pískem pl přes 1,0 m2 tl přes 3 do 5 mm</t>
  </si>
  <si>
    <t>Penetrační epoxidový nátěr podlahy na podklad z čerstvého betonu</t>
  </si>
  <si>
    <t>Prosyp penetračních nátěrů podkladu podlahy pískem v množství přes 1,0 do 1,5 kg/m2</t>
  </si>
  <si>
    <t>Krycí epoxidový antistatický nátěr podlahy</t>
  </si>
  <si>
    <t>Uzavírací epoxidový transparentní nátěr podlahy</t>
  </si>
  <si>
    <t>Protiskluzná úprava plnění skleněnými kuličkami (ballotini) uzavíracího nátěru podlahy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</si>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</sst>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5" fillId="0" borderId="13" xfId="0" applyNumberFormat="1" applyFont="1" applyBorder="1" applyAlignment="1" applyProtection="1"/>
    <xf numFmtId="166" fontId="35" fillId="0" borderId="14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42" fillId="0" borderId="0" xfId="0" applyFont="1" applyAlignment="1" applyProtection="1">
      <alignment vertical="center" wrapText="1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6" fillId="0" borderId="29" xfId="0" applyFont="1" applyBorder="1" applyAlignment="1">
      <alignment horizontal="left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horizontal="left" vertical="center" wrapText="1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1351104" TargetMode="External" /><Relationship Id="rId2" Type="http://schemas.openxmlformats.org/officeDocument/2006/relationships/hyperlink" Target="https://podminky.urs.cz/item/CS_URS_2022_02/133412822" TargetMode="External" /><Relationship Id="rId3" Type="http://schemas.openxmlformats.org/officeDocument/2006/relationships/hyperlink" Target="https://podminky.urs.cz/item/CS_URS_2022_02/139001101" TargetMode="External" /><Relationship Id="rId4" Type="http://schemas.openxmlformats.org/officeDocument/2006/relationships/hyperlink" Target="https://podminky.urs.cz/item/CS_URS_2022_02/139911123" TargetMode="External" /><Relationship Id="rId5" Type="http://schemas.openxmlformats.org/officeDocument/2006/relationships/hyperlink" Target="https://podminky.urs.cz/item/CS_URS_2022_02/151101102" TargetMode="External" /><Relationship Id="rId6" Type="http://schemas.openxmlformats.org/officeDocument/2006/relationships/hyperlink" Target="https://podminky.urs.cz/item/CS_URS_2022_02/151101112" TargetMode="External" /><Relationship Id="rId7" Type="http://schemas.openxmlformats.org/officeDocument/2006/relationships/hyperlink" Target="https://podminky.urs.cz/item/CS_URS_2022_02/162211321" TargetMode="External" /><Relationship Id="rId8" Type="http://schemas.openxmlformats.org/officeDocument/2006/relationships/hyperlink" Target="https://podminky.urs.cz/item/CS_URS_2022_02/162211329" TargetMode="External" /><Relationship Id="rId9" Type="http://schemas.openxmlformats.org/officeDocument/2006/relationships/hyperlink" Target="https://podminky.urs.cz/item/CS_URS_2022_02/162211331" TargetMode="External" /><Relationship Id="rId10" Type="http://schemas.openxmlformats.org/officeDocument/2006/relationships/hyperlink" Target="https://podminky.urs.cz/item/CS_URS_2022_02/162211339" TargetMode="External" /><Relationship Id="rId11" Type="http://schemas.openxmlformats.org/officeDocument/2006/relationships/hyperlink" Target="https://podminky.urs.cz/item/CS_URS_2022_02/171201231" TargetMode="External" /><Relationship Id="rId12" Type="http://schemas.openxmlformats.org/officeDocument/2006/relationships/hyperlink" Target="https://podminky.urs.cz/item/CS_URS_2022_02/171251201" TargetMode="External" /><Relationship Id="rId13" Type="http://schemas.openxmlformats.org/officeDocument/2006/relationships/hyperlink" Target="https://podminky.urs.cz/item/CS_URS_2022_02/181911102" TargetMode="External" /><Relationship Id="rId14" Type="http://schemas.openxmlformats.org/officeDocument/2006/relationships/hyperlink" Target="https://podminky.urs.cz/item/CS_URS_2022_02/766691914" TargetMode="External" /><Relationship Id="rId15" Type="http://schemas.openxmlformats.org/officeDocument/2006/relationships/hyperlink" Target="https://podminky.urs.cz/item/CS_URS_2022_02/962032254" TargetMode="External" /><Relationship Id="rId16" Type="http://schemas.openxmlformats.org/officeDocument/2006/relationships/hyperlink" Target="https://podminky.urs.cz/item/CS_URS_2022_02/963051113" TargetMode="External" /><Relationship Id="rId17" Type="http://schemas.openxmlformats.org/officeDocument/2006/relationships/hyperlink" Target="https://podminky.urs.cz/item/CS_URS_2022_02/965042141" TargetMode="External" /><Relationship Id="rId18" Type="http://schemas.openxmlformats.org/officeDocument/2006/relationships/hyperlink" Target="https://podminky.urs.cz/item/CS_URS_2022_02/965043341" TargetMode="External" /><Relationship Id="rId19" Type="http://schemas.openxmlformats.org/officeDocument/2006/relationships/hyperlink" Target="https://podminky.urs.cz/item/CS_URS_2022_02/965049113" TargetMode="External" /><Relationship Id="rId20" Type="http://schemas.openxmlformats.org/officeDocument/2006/relationships/hyperlink" Target="https://podminky.urs.cz/item/CS_URS_2022_02/965081223" TargetMode="External" /><Relationship Id="rId21" Type="http://schemas.openxmlformats.org/officeDocument/2006/relationships/hyperlink" Target="https://podminky.urs.cz/item/CS_URS_2022_02/965082941" TargetMode="External" /><Relationship Id="rId22" Type="http://schemas.openxmlformats.org/officeDocument/2006/relationships/hyperlink" Target="https://podminky.urs.cz/item/CS_URS_2022_02/968072455" TargetMode="External" /><Relationship Id="rId23" Type="http://schemas.openxmlformats.org/officeDocument/2006/relationships/hyperlink" Target="https://podminky.urs.cz/item/CS_URS_2022_02/968072456" TargetMode="External" /><Relationship Id="rId24" Type="http://schemas.openxmlformats.org/officeDocument/2006/relationships/hyperlink" Target="https://podminky.urs.cz/item/CS_URS_2022_02/977151222" TargetMode="External" /><Relationship Id="rId25" Type="http://schemas.openxmlformats.org/officeDocument/2006/relationships/hyperlink" Target="https://podminky.urs.cz/item/CS_URS_2022_02/977211122" TargetMode="External" /><Relationship Id="rId26" Type="http://schemas.openxmlformats.org/officeDocument/2006/relationships/hyperlink" Target="https://podminky.urs.cz/item/CS_URS_2022_02/978021191" TargetMode="External" /><Relationship Id="rId27" Type="http://schemas.openxmlformats.org/officeDocument/2006/relationships/hyperlink" Target="https://podminky.urs.cz/item/CS_URS_2022_02/997013213" TargetMode="External" /><Relationship Id="rId28" Type="http://schemas.openxmlformats.org/officeDocument/2006/relationships/hyperlink" Target="https://podminky.urs.cz/item/CS_URS_2022_02/711131811" TargetMode="External" /><Relationship Id="rId29" Type="http://schemas.openxmlformats.org/officeDocument/2006/relationships/hyperlink" Target="https://podminky.urs.cz/item/CS_URS_2022_02/HZS1291" TargetMode="External" /><Relationship Id="rId3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611111111" TargetMode="External" /><Relationship Id="rId2" Type="http://schemas.openxmlformats.org/officeDocument/2006/relationships/hyperlink" Target="https://podminky.urs.cz/item/CS_URS_2022_02/612111111" TargetMode="External" /><Relationship Id="rId3" Type="http://schemas.openxmlformats.org/officeDocument/2006/relationships/hyperlink" Target="https://podminky.urs.cz/item/CS_URS_2022_02/985112112" TargetMode="External" /><Relationship Id="rId4" Type="http://schemas.openxmlformats.org/officeDocument/2006/relationships/hyperlink" Target="https://podminky.urs.cz/item/CS_URS_2022_02/985112122" TargetMode="External" /><Relationship Id="rId5" Type="http://schemas.openxmlformats.org/officeDocument/2006/relationships/hyperlink" Target="https://podminky.urs.cz/item/CS_URS_2022_02/985113121" TargetMode="External" /><Relationship Id="rId6" Type="http://schemas.openxmlformats.org/officeDocument/2006/relationships/hyperlink" Target="https://podminky.urs.cz/item/CS_URS_2022_02/985131111" TargetMode="External" /><Relationship Id="rId7" Type="http://schemas.openxmlformats.org/officeDocument/2006/relationships/hyperlink" Target="https://podminky.urs.cz/item/CS_URS_2022_02/985131311" TargetMode="External" /><Relationship Id="rId8" Type="http://schemas.openxmlformats.org/officeDocument/2006/relationships/hyperlink" Target="https://podminky.urs.cz/item/CS_URS_2022_02/985131411" TargetMode="External" /><Relationship Id="rId9" Type="http://schemas.openxmlformats.org/officeDocument/2006/relationships/hyperlink" Target="https://podminky.urs.cz/item/CS_URS_2022_02/985132111" TargetMode="External" /><Relationship Id="rId10" Type="http://schemas.openxmlformats.org/officeDocument/2006/relationships/hyperlink" Target="https://podminky.urs.cz/item/CS_URS_2022_02/985132311" TargetMode="External" /><Relationship Id="rId11" Type="http://schemas.openxmlformats.org/officeDocument/2006/relationships/hyperlink" Target="https://podminky.urs.cz/item/CS_URS_2022_02/985132411" TargetMode="External" /><Relationship Id="rId12" Type="http://schemas.openxmlformats.org/officeDocument/2006/relationships/hyperlink" Target="https://podminky.urs.cz/item/CS_URS_2022_02/985311112" TargetMode="External" /><Relationship Id="rId13" Type="http://schemas.openxmlformats.org/officeDocument/2006/relationships/hyperlink" Target="https://podminky.urs.cz/item/CS_URS_2022_02/985311212" TargetMode="External" /><Relationship Id="rId14" Type="http://schemas.openxmlformats.org/officeDocument/2006/relationships/hyperlink" Target="https://podminky.urs.cz/item/CS_URS_2022_02/985312112" TargetMode="External" /><Relationship Id="rId15" Type="http://schemas.openxmlformats.org/officeDocument/2006/relationships/hyperlink" Target="https://podminky.urs.cz/item/CS_URS_2022_02/985312122" TargetMode="External" /><Relationship Id="rId16" Type="http://schemas.openxmlformats.org/officeDocument/2006/relationships/hyperlink" Target="https://podminky.urs.cz/item/CS_URS_2022_02/985321111" TargetMode="External" /><Relationship Id="rId17" Type="http://schemas.openxmlformats.org/officeDocument/2006/relationships/hyperlink" Target="https://podminky.urs.cz/item/CS_URS_2022_02/985323111" TargetMode="External" /><Relationship Id="rId18" Type="http://schemas.openxmlformats.org/officeDocument/2006/relationships/hyperlink" Target="https://podminky.urs.cz/item/CS_URS_2022_02/985324211" TargetMode="External" /><Relationship Id="rId19" Type="http://schemas.openxmlformats.org/officeDocument/2006/relationships/hyperlink" Target="https://podminky.urs.cz/item/CS_URS_2022_02/997013213" TargetMode="External" /><Relationship Id="rId20" Type="http://schemas.openxmlformats.org/officeDocument/2006/relationships/hyperlink" Target="https://podminky.urs.cz/item/CS_URS_2022_02/998018002" TargetMode="External" /><Relationship Id="rId2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74151101" TargetMode="External" /><Relationship Id="rId2" Type="http://schemas.openxmlformats.org/officeDocument/2006/relationships/hyperlink" Target="https://podminky.urs.cz/item/CS_URS_2022_02/273322511" TargetMode="External" /><Relationship Id="rId3" Type="http://schemas.openxmlformats.org/officeDocument/2006/relationships/hyperlink" Target="https://podminky.urs.cz/item/CS_URS_2022_02/273351121" TargetMode="External" /><Relationship Id="rId4" Type="http://schemas.openxmlformats.org/officeDocument/2006/relationships/hyperlink" Target="https://podminky.urs.cz/item/CS_URS_2022_02/273351122" TargetMode="External" /><Relationship Id="rId5" Type="http://schemas.openxmlformats.org/officeDocument/2006/relationships/hyperlink" Target="https://podminky.urs.cz/item/CS_URS_2022_02/273361821" TargetMode="External" /><Relationship Id="rId6" Type="http://schemas.openxmlformats.org/officeDocument/2006/relationships/hyperlink" Target="https://podminky.urs.cz/item/CS_URS_2022_02/311271511" TargetMode="External" /><Relationship Id="rId7" Type="http://schemas.openxmlformats.org/officeDocument/2006/relationships/hyperlink" Target="https://podminky.urs.cz/item/CS_URS_2022_02/317121251" TargetMode="External" /><Relationship Id="rId8" Type="http://schemas.openxmlformats.org/officeDocument/2006/relationships/hyperlink" Target="https://podminky.urs.cz/item/CS_URS_2022_02/317121351" TargetMode="External" /><Relationship Id="rId9" Type="http://schemas.openxmlformats.org/officeDocument/2006/relationships/hyperlink" Target="https://podminky.urs.cz/item/CS_URS_2022_02/342291131" TargetMode="External" /><Relationship Id="rId10" Type="http://schemas.openxmlformats.org/officeDocument/2006/relationships/hyperlink" Target="https://podminky.urs.cz/item/CS_URS_2022_02/380321552" TargetMode="External" /><Relationship Id="rId11" Type="http://schemas.openxmlformats.org/officeDocument/2006/relationships/hyperlink" Target="https://podminky.urs.cz/item/CS_URS_2022_02/380356231" TargetMode="External" /><Relationship Id="rId12" Type="http://schemas.openxmlformats.org/officeDocument/2006/relationships/hyperlink" Target="https://podminky.urs.cz/item/CS_URS_2022_02/380356232" TargetMode="External" /><Relationship Id="rId13" Type="http://schemas.openxmlformats.org/officeDocument/2006/relationships/hyperlink" Target="https://podminky.urs.cz/item/CS_URS_2022_02/380361006" TargetMode="External" /><Relationship Id="rId14" Type="http://schemas.openxmlformats.org/officeDocument/2006/relationships/hyperlink" Target="https://podminky.urs.cz/item/CS_URS_2022_02/411321414" TargetMode="External" /><Relationship Id="rId15" Type="http://schemas.openxmlformats.org/officeDocument/2006/relationships/hyperlink" Target="https://podminky.urs.cz/item/CS_URS_2022_02/457311118" TargetMode="External" /><Relationship Id="rId16" Type="http://schemas.openxmlformats.org/officeDocument/2006/relationships/hyperlink" Target="https://podminky.urs.cz/item/CS_URS_2022_02/457311191" TargetMode="External" /><Relationship Id="rId17" Type="http://schemas.openxmlformats.org/officeDocument/2006/relationships/hyperlink" Target="https://podminky.urs.cz/item/CS_URS_2022_02/631319012" TargetMode="External" /><Relationship Id="rId18" Type="http://schemas.openxmlformats.org/officeDocument/2006/relationships/hyperlink" Target="https://podminky.urs.cz/item/CS_URS_2022_02/631319173" TargetMode="External" /><Relationship Id="rId19" Type="http://schemas.openxmlformats.org/officeDocument/2006/relationships/hyperlink" Target="https://podminky.urs.cz/item/CS_URS_2022_02/631362021" TargetMode="External" /><Relationship Id="rId20" Type="http://schemas.openxmlformats.org/officeDocument/2006/relationships/hyperlink" Target="https://podminky.urs.cz/item/CS_URS_2022_02/612131101" TargetMode="External" /><Relationship Id="rId21" Type="http://schemas.openxmlformats.org/officeDocument/2006/relationships/hyperlink" Target="https://podminky.urs.cz/item/CS_URS_2022_02/612331161" TargetMode="External" /><Relationship Id="rId22" Type="http://schemas.openxmlformats.org/officeDocument/2006/relationships/hyperlink" Target="https://podminky.urs.cz/item/CS_URS_2022_02/631311113" TargetMode="External" /><Relationship Id="rId23" Type="http://schemas.openxmlformats.org/officeDocument/2006/relationships/hyperlink" Target="https://podminky.urs.cz/item/CS_URS_2022_02/631311125" TargetMode="External" /><Relationship Id="rId24" Type="http://schemas.openxmlformats.org/officeDocument/2006/relationships/hyperlink" Target="https://podminky.urs.cz/item/CS_URS_2022_02/631319011" TargetMode="External" /><Relationship Id="rId25" Type="http://schemas.openxmlformats.org/officeDocument/2006/relationships/hyperlink" Target="https://podminky.urs.cz/item/CS_URS_2022_02/631319012" TargetMode="External" /><Relationship Id="rId26" Type="http://schemas.openxmlformats.org/officeDocument/2006/relationships/hyperlink" Target="https://podminky.urs.cz/item/CS_URS_2022_02/631319173" TargetMode="External" /><Relationship Id="rId27" Type="http://schemas.openxmlformats.org/officeDocument/2006/relationships/hyperlink" Target="https://podminky.urs.cz/item/CS_URS_2022_02/631362021" TargetMode="External" /><Relationship Id="rId28" Type="http://schemas.openxmlformats.org/officeDocument/2006/relationships/hyperlink" Target="https://podminky.urs.cz/item/CS_URS_2022_02/632481213" TargetMode="External" /><Relationship Id="rId29" Type="http://schemas.openxmlformats.org/officeDocument/2006/relationships/hyperlink" Target="https://podminky.urs.cz/item/CS_URS_2022_02/634662113" TargetMode="External" /><Relationship Id="rId30" Type="http://schemas.openxmlformats.org/officeDocument/2006/relationships/hyperlink" Target="https://podminky.urs.cz/item/CS_URS_2022_02/635111115" TargetMode="External" /><Relationship Id="rId31" Type="http://schemas.openxmlformats.org/officeDocument/2006/relationships/hyperlink" Target="https://podminky.urs.cz/item/CS_URS_2022_02/949101112" TargetMode="External" /><Relationship Id="rId32" Type="http://schemas.openxmlformats.org/officeDocument/2006/relationships/hyperlink" Target="https://podminky.urs.cz/item/CS_URS_2022_02/952901111" TargetMode="External" /><Relationship Id="rId33" Type="http://schemas.openxmlformats.org/officeDocument/2006/relationships/hyperlink" Target="https://podminky.urs.cz/item/CS_URS_2022_02/998018002" TargetMode="External" /><Relationship Id="rId34" Type="http://schemas.openxmlformats.org/officeDocument/2006/relationships/hyperlink" Target="https://podminky.urs.cz/item/CS_URS_2022_02/711111001" TargetMode="External" /><Relationship Id="rId35" Type="http://schemas.openxmlformats.org/officeDocument/2006/relationships/hyperlink" Target="https://podminky.urs.cz/item/CS_URS_2022_02/711111002" TargetMode="External" /><Relationship Id="rId36" Type="http://schemas.openxmlformats.org/officeDocument/2006/relationships/hyperlink" Target="https://podminky.urs.cz/item/CS_URS_2022_02/711112001" TargetMode="External" /><Relationship Id="rId37" Type="http://schemas.openxmlformats.org/officeDocument/2006/relationships/hyperlink" Target="https://podminky.urs.cz/item/CS_URS_2022_02/711131111" TargetMode="External" /><Relationship Id="rId38" Type="http://schemas.openxmlformats.org/officeDocument/2006/relationships/hyperlink" Target="https://podminky.urs.cz/item/CS_URS_2022_02/711141559" TargetMode="External" /><Relationship Id="rId39" Type="http://schemas.openxmlformats.org/officeDocument/2006/relationships/hyperlink" Target="https://podminky.urs.cz/item/CS_URS_2022_02/711142559" TargetMode="External" /><Relationship Id="rId40" Type="http://schemas.openxmlformats.org/officeDocument/2006/relationships/hyperlink" Target="https://podminky.urs.cz/item/CS_URS_2022_02/711159111" TargetMode="External" /><Relationship Id="rId41" Type="http://schemas.openxmlformats.org/officeDocument/2006/relationships/hyperlink" Target="https://podminky.urs.cz/item/CS_URS_2022_02/711491172" TargetMode="External" /><Relationship Id="rId42" Type="http://schemas.openxmlformats.org/officeDocument/2006/relationships/hyperlink" Target="https://podminky.urs.cz/item/CS_URS_2022_02/711491272" TargetMode="External" /><Relationship Id="rId43" Type="http://schemas.openxmlformats.org/officeDocument/2006/relationships/hyperlink" Target="https://podminky.urs.cz/item/CS_URS_2022_02/711831112" TargetMode="External" /><Relationship Id="rId44" Type="http://schemas.openxmlformats.org/officeDocument/2006/relationships/hyperlink" Target="https://podminky.urs.cz/item/CS_URS_2022_02/998711102" TargetMode="External" /><Relationship Id="rId45" Type="http://schemas.openxmlformats.org/officeDocument/2006/relationships/hyperlink" Target="https://podminky.urs.cz/item/CS_URS_2022_02/998711181" TargetMode="External" /><Relationship Id="rId46" Type="http://schemas.openxmlformats.org/officeDocument/2006/relationships/hyperlink" Target="https://podminky.urs.cz/item/CS_URS_2022_02/998763302" TargetMode="External" /><Relationship Id="rId47" Type="http://schemas.openxmlformats.org/officeDocument/2006/relationships/hyperlink" Target="https://podminky.urs.cz/item/CS_URS_2022_02/998763381" TargetMode="External" /><Relationship Id="rId48" Type="http://schemas.openxmlformats.org/officeDocument/2006/relationships/hyperlink" Target="https://podminky.urs.cz/item/CS_URS_2022_02/777111101" TargetMode="External" /><Relationship Id="rId49" Type="http://schemas.openxmlformats.org/officeDocument/2006/relationships/hyperlink" Target="https://podminky.urs.cz/item/CS_URS_2022_02/777111111" TargetMode="External" /><Relationship Id="rId50" Type="http://schemas.openxmlformats.org/officeDocument/2006/relationships/hyperlink" Target="https://podminky.urs.cz/item/CS_URS_2022_02/777121115" TargetMode="External" /><Relationship Id="rId51" Type="http://schemas.openxmlformats.org/officeDocument/2006/relationships/hyperlink" Target="https://podminky.urs.cz/item/CS_URS_2022_02/777131105" TargetMode="External" /><Relationship Id="rId52" Type="http://schemas.openxmlformats.org/officeDocument/2006/relationships/hyperlink" Target="https://podminky.urs.cz/item/CS_URS_2022_02/777131125" TargetMode="External" /><Relationship Id="rId53" Type="http://schemas.openxmlformats.org/officeDocument/2006/relationships/hyperlink" Target="https://podminky.urs.cz/item/CS_URS_2022_02/777611131" TargetMode="External" /><Relationship Id="rId54" Type="http://schemas.openxmlformats.org/officeDocument/2006/relationships/hyperlink" Target="https://podminky.urs.cz/item/CS_URS_2022_02/777612103" TargetMode="External" /><Relationship Id="rId55" Type="http://schemas.openxmlformats.org/officeDocument/2006/relationships/hyperlink" Target="https://podminky.urs.cz/item/CS_URS_2022_02/777612105" TargetMode="External" /><Relationship Id="rId56" Type="http://schemas.openxmlformats.org/officeDocument/2006/relationships/hyperlink" Target="https://podminky.urs.cz/item/CS_URS_2022_02/998777102" TargetMode="External" /><Relationship Id="rId57" Type="http://schemas.openxmlformats.org/officeDocument/2006/relationships/hyperlink" Target="https://podminky.urs.cz/item/CS_URS_2022_02/998777181" TargetMode="External" /><Relationship Id="rId58" Type="http://schemas.openxmlformats.org/officeDocument/2006/relationships/hyperlink" Target="https://podminky.urs.cz/item/CS_URS_2022_02/784181105" TargetMode="External" /><Relationship Id="rId59" Type="http://schemas.openxmlformats.org/officeDocument/2006/relationships/hyperlink" Target="https://podminky.urs.cz/item/CS_URS_2022_02/784211103" TargetMode="External" /><Relationship Id="rId60" Type="http://schemas.openxmlformats.org/officeDocument/2006/relationships/hyperlink" Target="https://podminky.urs.cz/item/CS_URS_2022_02/784211165" TargetMode="External" /><Relationship Id="rId61" Type="http://schemas.openxmlformats.org/officeDocument/2006/relationships/hyperlink" Target="https://podminky.urs.cz/item/CS_URS_2022_02/789325311" TargetMode="External" /><Relationship Id="rId62" Type="http://schemas.openxmlformats.org/officeDocument/2006/relationships/hyperlink" Target="https://podminky.urs.cz/item/CS_URS_2022_02/789325316" TargetMode="External" /><Relationship Id="rId63" Type="http://schemas.openxmlformats.org/officeDocument/2006/relationships/hyperlink" Target="https://podminky.urs.cz/item/CS_URS_2022_02/789325321" TargetMode="External" /><Relationship Id="rId6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31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33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33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33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35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37</v>
      </c>
      <c r="AO17" s="24"/>
      <c r="AP17" s="24"/>
      <c r="AQ17" s="24"/>
      <c r="AR17" s="22"/>
      <c r="BE17" s="33"/>
      <c r="BS17" s="19" t="s">
        <v>38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40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41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42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49</v>
      </c>
      <c r="E29" s="49"/>
      <c r="F29" s="34" t="s">
        <v>50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51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52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53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56</v>
      </c>
      <c r="U35" s="56"/>
      <c r="V35" s="56"/>
      <c r="W35" s="56"/>
      <c r="X35" s="58" t="s">
        <v>57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JDRBLENER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D.2.8 - PŘEDINVESTICE - ENERGOCENTRUM (ZE STAVBY REKONSTRUKCE A STAVEBNÍ ÚPRAVY MĚSTSKÉHO PLAVECKÉHO BAZÉNU V LIBERCI)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Tržní náměstí 1338, 460 01 Liberec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10. 10. 2022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LIBEREC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34</v>
      </c>
      <c r="AJ49" s="42"/>
      <c r="AK49" s="42"/>
      <c r="AL49" s="42"/>
      <c r="AM49" s="75" t="str">
        <f>IF(E17="","",E17)</f>
        <v>ATELIER 11 HRADEC KRÁLOVÉ s.r.o.</v>
      </c>
      <c r="AN49" s="66"/>
      <c r="AO49" s="66"/>
      <c r="AP49" s="66"/>
      <c r="AQ49" s="42"/>
      <c r="AR49" s="46"/>
      <c r="AS49" s="76" t="s">
        <v>59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32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39</v>
      </c>
      <c r="AJ50" s="42"/>
      <c r="AK50" s="42"/>
      <c r="AL50" s="42"/>
      <c r="AM50" s="75" t="str">
        <f>IF(E20="","",E20)</f>
        <v>PROPOS Liberec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60</v>
      </c>
      <c r="D52" s="89"/>
      <c r="E52" s="89"/>
      <c r="F52" s="89"/>
      <c r="G52" s="89"/>
      <c r="H52" s="90"/>
      <c r="I52" s="91" t="s">
        <v>61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62</v>
      </c>
      <c r="AH52" s="89"/>
      <c r="AI52" s="89"/>
      <c r="AJ52" s="89"/>
      <c r="AK52" s="89"/>
      <c r="AL52" s="89"/>
      <c r="AM52" s="89"/>
      <c r="AN52" s="91" t="s">
        <v>63</v>
      </c>
      <c r="AO52" s="89"/>
      <c r="AP52" s="89"/>
      <c r="AQ52" s="93" t="s">
        <v>64</v>
      </c>
      <c r="AR52" s="46"/>
      <c r="AS52" s="94" t="s">
        <v>65</v>
      </c>
      <c r="AT52" s="95" t="s">
        <v>66</v>
      </c>
      <c r="AU52" s="95" t="s">
        <v>67</v>
      </c>
      <c r="AV52" s="95" t="s">
        <v>68</v>
      </c>
      <c r="AW52" s="95" t="s">
        <v>69</v>
      </c>
      <c r="AX52" s="95" t="s">
        <v>70</v>
      </c>
      <c r="AY52" s="95" t="s">
        <v>71</v>
      </c>
      <c r="AZ52" s="95" t="s">
        <v>72</v>
      </c>
      <c r="BA52" s="95" t="s">
        <v>73</v>
      </c>
      <c r="BB52" s="95" t="s">
        <v>74</v>
      </c>
      <c r="BC52" s="95" t="s">
        <v>75</v>
      </c>
      <c r="BD52" s="96" t="s">
        <v>76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ROUND(AG55+AG59+AG64,2)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21</v>
      </c>
      <c r="AR54" s="106"/>
      <c r="AS54" s="107">
        <f>ROUND(AS55+AS59+AS64,2)</f>
        <v>0</v>
      </c>
      <c r="AT54" s="108">
        <f>ROUND(SUM(AV54:AW54),2)</f>
        <v>0</v>
      </c>
      <c r="AU54" s="109">
        <f>ROUND(AU55+AU59+AU64,5)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ROUND(AZ55+AZ59+AZ64,2)</f>
        <v>0</v>
      </c>
      <c r="BA54" s="108">
        <f>ROUND(BA55+BA59+BA64,2)</f>
        <v>0</v>
      </c>
      <c r="BB54" s="108">
        <f>ROUND(BB55+BB59+BB64,2)</f>
        <v>0</v>
      </c>
      <c r="BC54" s="108">
        <f>ROUND(BC55+BC59+BC64,2)</f>
        <v>0</v>
      </c>
      <c r="BD54" s="110">
        <f>ROUND(BD55+BD59+BD64,2)</f>
        <v>0</v>
      </c>
      <c r="BE54" s="6"/>
      <c r="BS54" s="111" t="s">
        <v>78</v>
      </c>
      <c r="BT54" s="111" t="s">
        <v>79</v>
      </c>
      <c r="BU54" s="112" t="s">
        <v>80</v>
      </c>
      <c r="BV54" s="111" t="s">
        <v>81</v>
      </c>
      <c r="BW54" s="111" t="s">
        <v>5</v>
      </c>
      <c r="BX54" s="111" t="s">
        <v>82</v>
      </c>
      <c r="CL54" s="111" t="s">
        <v>19</v>
      </c>
    </row>
    <row r="55" s="7" customFormat="1" ht="16.5" customHeight="1">
      <c r="A55" s="7"/>
      <c r="B55" s="113"/>
      <c r="C55" s="114"/>
      <c r="D55" s="115" t="s">
        <v>83</v>
      </c>
      <c r="E55" s="115"/>
      <c r="F55" s="115"/>
      <c r="G55" s="115"/>
      <c r="H55" s="115"/>
      <c r="I55" s="116"/>
      <c r="J55" s="115" t="s">
        <v>84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ROUND(SUM(AG56:AG58),2)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85</v>
      </c>
      <c r="AR55" s="120"/>
      <c r="AS55" s="121">
        <f>ROUND(SUM(AS56:AS58),2)</f>
        <v>0</v>
      </c>
      <c r="AT55" s="122">
        <f>ROUND(SUM(AV55:AW55),2)</f>
        <v>0</v>
      </c>
      <c r="AU55" s="123">
        <f>ROUND(SUM(AU56:AU58),5)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ROUND(SUM(AZ56:AZ58),2)</f>
        <v>0</v>
      </c>
      <c r="BA55" s="122">
        <f>ROUND(SUM(BA56:BA58),2)</f>
        <v>0</v>
      </c>
      <c r="BB55" s="122">
        <f>ROUND(SUM(BB56:BB58),2)</f>
        <v>0</v>
      </c>
      <c r="BC55" s="122">
        <f>ROUND(SUM(BC56:BC58),2)</f>
        <v>0</v>
      </c>
      <c r="BD55" s="124">
        <f>ROUND(SUM(BD56:BD58),2)</f>
        <v>0</v>
      </c>
      <c r="BE55" s="7"/>
      <c r="BS55" s="125" t="s">
        <v>78</v>
      </c>
      <c r="BT55" s="125" t="s">
        <v>86</v>
      </c>
      <c r="BU55" s="125" t="s">
        <v>80</v>
      </c>
      <c r="BV55" s="125" t="s">
        <v>81</v>
      </c>
      <c r="BW55" s="125" t="s">
        <v>87</v>
      </c>
      <c r="BX55" s="125" t="s">
        <v>5</v>
      </c>
      <c r="CL55" s="125" t="s">
        <v>19</v>
      </c>
      <c r="CM55" s="125" t="s">
        <v>88</v>
      </c>
    </row>
    <row r="56" s="4" customFormat="1" ht="16.5" customHeight="1">
      <c r="A56" s="126" t="s">
        <v>89</v>
      </c>
      <c r="B56" s="65"/>
      <c r="C56" s="127"/>
      <c r="D56" s="127"/>
      <c r="E56" s="128" t="s">
        <v>90</v>
      </c>
      <c r="F56" s="128"/>
      <c r="G56" s="128"/>
      <c r="H56" s="128"/>
      <c r="I56" s="128"/>
      <c r="J56" s="127"/>
      <c r="K56" s="128" t="s">
        <v>91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'BOUR - BOURACÍ PRÁCE'!J32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92</v>
      </c>
      <c r="AR56" s="67"/>
      <c r="AS56" s="131">
        <v>0</v>
      </c>
      <c r="AT56" s="132">
        <f>ROUND(SUM(AV56:AW56),2)</f>
        <v>0</v>
      </c>
      <c r="AU56" s="133">
        <f>'BOUR - BOURACÍ PRÁCE'!P92</f>
        <v>0</v>
      </c>
      <c r="AV56" s="132">
        <f>'BOUR - BOURACÍ PRÁCE'!J35</f>
        <v>0</v>
      </c>
      <c r="AW56" s="132">
        <f>'BOUR - BOURACÍ PRÁCE'!J36</f>
        <v>0</v>
      </c>
      <c r="AX56" s="132">
        <f>'BOUR - BOURACÍ PRÁCE'!J37</f>
        <v>0</v>
      </c>
      <c r="AY56" s="132">
        <f>'BOUR - BOURACÍ PRÁCE'!J38</f>
        <v>0</v>
      </c>
      <c r="AZ56" s="132">
        <f>'BOUR - BOURACÍ PRÁCE'!F35</f>
        <v>0</v>
      </c>
      <c r="BA56" s="132">
        <f>'BOUR - BOURACÍ PRÁCE'!F36</f>
        <v>0</v>
      </c>
      <c r="BB56" s="132">
        <f>'BOUR - BOURACÍ PRÁCE'!F37</f>
        <v>0</v>
      </c>
      <c r="BC56" s="132">
        <f>'BOUR - BOURACÍ PRÁCE'!F38</f>
        <v>0</v>
      </c>
      <c r="BD56" s="134">
        <f>'BOUR - BOURACÍ PRÁCE'!F39</f>
        <v>0</v>
      </c>
      <c r="BE56" s="4"/>
      <c r="BT56" s="135" t="s">
        <v>88</v>
      </c>
      <c r="BV56" s="135" t="s">
        <v>81</v>
      </c>
      <c r="BW56" s="135" t="s">
        <v>93</v>
      </c>
      <c r="BX56" s="135" t="s">
        <v>87</v>
      </c>
      <c r="CL56" s="135" t="s">
        <v>19</v>
      </c>
    </row>
    <row r="57" s="4" customFormat="1" ht="16.5" customHeight="1">
      <c r="A57" s="126" t="s">
        <v>89</v>
      </c>
      <c r="B57" s="65"/>
      <c r="C57" s="127"/>
      <c r="D57" s="127"/>
      <c r="E57" s="128" t="s">
        <v>94</v>
      </c>
      <c r="F57" s="128"/>
      <c r="G57" s="128"/>
      <c r="H57" s="128"/>
      <c r="I57" s="128"/>
      <c r="J57" s="127"/>
      <c r="K57" s="128" t="s">
        <v>95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'SAN - SANACE STÁVAJÍCÍCH 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92</v>
      </c>
      <c r="AR57" s="67"/>
      <c r="AS57" s="131">
        <v>0</v>
      </c>
      <c r="AT57" s="132">
        <f>ROUND(SUM(AV57:AW57),2)</f>
        <v>0</v>
      </c>
      <c r="AU57" s="133">
        <f>'SAN - SANACE STÁVAJÍCÍCH ...'!P96</f>
        <v>0</v>
      </c>
      <c r="AV57" s="132">
        <f>'SAN - SANACE STÁVAJÍCÍCH ...'!J35</f>
        <v>0</v>
      </c>
      <c r="AW57" s="132">
        <f>'SAN - SANACE STÁVAJÍCÍCH ...'!J36</f>
        <v>0</v>
      </c>
      <c r="AX57" s="132">
        <f>'SAN - SANACE STÁVAJÍCÍCH ...'!J37</f>
        <v>0</v>
      </c>
      <c r="AY57" s="132">
        <f>'SAN - SANACE STÁVAJÍCÍCH ...'!J38</f>
        <v>0</v>
      </c>
      <c r="AZ57" s="132">
        <f>'SAN - SANACE STÁVAJÍCÍCH ...'!F35</f>
        <v>0</v>
      </c>
      <c r="BA57" s="132">
        <f>'SAN - SANACE STÁVAJÍCÍCH ...'!F36</f>
        <v>0</v>
      </c>
      <c r="BB57" s="132">
        <f>'SAN - SANACE STÁVAJÍCÍCH ...'!F37</f>
        <v>0</v>
      </c>
      <c r="BC57" s="132">
        <f>'SAN - SANACE STÁVAJÍCÍCH ...'!F38</f>
        <v>0</v>
      </c>
      <c r="BD57" s="134">
        <f>'SAN - SANACE STÁVAJÍCÍCH ...'!F39</f>
        <v>0</v>
      </c>
      <c r="BE57" s="4"/>
      <c r="BT57" s="135" t="s">
        <v>88</v>
      </c>
      <c r="BV57" s="135" t="s">
        <v>81</v>
      </c>
      <c r="BW57" s="135" t="s">
        <v>96</v>
      </c>
      <c r="BX57" s="135" t="s">
        <v>87</v>
      </c>
      <c r="CL57" s="135" t="s">
        <v>19</v>
      </c>
    </row>
    <row r="58" s="4" customFormat="1" ht="16.5" customHeight="1">
      <c r="A58" s="126" t="s">
        <v>89</v>
      </c>
      <c r="B58" s="65"/>
      <c r="C58" s="127"/>
      <c r="D58" s="127"/>
      <c r="E58" s="128" t="s">
        <v>97</v>
      </c>
      <c r="F58" s="128"/>
      <c r="G58" s="128"/>
      <c r="H58" s="128"/>
      <c r="I58" s="128"/>
      <c r="J58" s="127"/>
      <c r="K58" s="128" t="s">
        <v>98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'NS - NOVÝ STAV'!J32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92</v>
      </c>
      <c r="AR58" s="67"/>
      <c r="AS58" s="131">
        <v>0</v>
      </c>
      <c r="AT58" s="132">
        <f>ROUND(SUM(AV58:AW58),2)</f>
        <v>0</v>
      </c>
      <c r="AU58" s="133">
        <f>'NS - NOVÝ STAV'!P104</f>
        <v>0</v>
      </c>
      <c r="AV58" s="132">
        <f>'NS - NOVÝ STAV'!J35</f>
        <v>0</v>
      </c>
      <c r="AW58" s="132">
        <f>'NS - NOVÝ STAV'!J36</f>
        <v>0</v>
      </c>
      <c r="AX58" s="132">
        <f>'NS - NOVÝ STAV'!J37</f>
        <v>0</v>
      </c>
      <c r="AY58" s="132">
        <f>'NS - NOVÝ STAV'!J38</f>
        <v>0</v>
      </c>
      <c r="AZ58" s="132">
        <f>'NS - NOVÝ STAV'!F35</f>
        <v>0</v>
      </c>
      <c r="BA58" s="132">
        <f>'NS - NOVÝ STAV'!F36</f>
        <v>0</v>
      </c>
      <c r="BB58" s="132">
        <f>'NS - NOVÝ STAV'!F37</f>
        <v>0</v>
      </c>
      <c r="BC58" s="132">
        <f>'NS - NOVÝ STAV'!F38</f>
        <v>0</v>
      </c>
      <c r="BD58" s="134">
        <f>'NS - NOVÝ STAV'!F39</f>
        <v>0</v>
      </c>
      <c r="BE58" s="4"/>
      <c r="BT58" s="135" t="s">
        <v>88</v>
      </c>
      <c r="BV58" s="135" t="s">
        <v>81</v>
      </c>
      <c r="BW58" s="135" t="s">
        <v>99</v>
      </c>
      <c r="BX58" s="135" t="s">
        <v>87</v>
      </c>
      <c r="CL58" s="135" t="s">
        <v>19</v>
      </c>
    </row>
    <row r="59" s="7" customFormat="1" ht="16.5" customHeight="1">
      <c r="A59" s="7"/>
      <c r="B59" s="113"/>
      <c r="C59" s="114"/>
      <c r="D59" s="115" t="s">
        <v>100</v>
      </c>
      <c r="E59" s="115"/>
      <c r="F59" s="115"/>
      <c r="G59" s="115"/>
      <c r="H59" s="115"/>
      <c r="I59" s="116"/>
      <c r="J59" s="115" t="s">
        <v>101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ROUND(SUM(AG60:AG63),2)</f>
        <v>0</v>
      </c>
      <c r="AH59" s="116"/>
      <c r="AI59" s="116"/>
      <c r="AJ59" s="116"/>
      <c r="AK59" s="116"/>
      <c r="AL59" s="116"/>
      <c r="AM59" s="116"/>
      <c r="AN59" s="118">
        <f>SUM(AG59,AT59)</f>
        <v>0</v>
      </c>
      <c r="AO59" s="116"/>
      <c r="AP59" s="116"/>
      <c r="AQ59" s="119" t="s">
        <v>85</v>
      </c>
      <c r="AR59" s="120"/>
      <c r="AS59" s="121">
        <f>ROUND(SUM(AS60:AS63),2)</f>
        <v>0</v>
      </c>
      <c r="AT59" s="122">
        <f>ROUND(SUM(AV59:AW59),2)</f>
        <v>0</v>
      </c>
      <c r="AU59" s="123">
        <f>ROUND(SUM(AU60:AU63),5)</f>
        <v>0</v>
      </c>
      <c r="AV59" s="122">
        <f>ROUND(AZ59*L29,2)</f>
        <v>0</v>
      </c>
      <c r="AW59" s="122">
        <f>ROUND(BA59*L30,2)</f>
        <v>0</v>
      </c>
      <c r="AX59" s="122">
        <f>ROUND(BB59*L29,2)</f>
        <v>0</v>
      </c>
      <c r="AY59" s="122">
        <f>ROUND(BC59*L30,2)</f>
        <v>0</v>
      </c>
      <c r="AZ59" s="122">
        <f>ROUND(SUM(AZ60:AZ63),2)</f>
        <v>0</v>
      </c>
      <c r="BA59" s="122">
        <f>ROUND(SUM(BA60:BA63),2)</f>
        <v>0</v>
      </c>
      <c r="BB59" s="122">
        <f>ROUND(SUM(BB60:BB63),2)</f>
        <v>0</v>
      </c>
      <c r="BC59" s="122">
        <f>ROUND(SUM(BC60:BC63),2)</f>
        <v>0</v>
      </c>
      <c r="BD59" s="124">
        <f>ROUND(SUM(BD60:BD63),2)</f>
        <v>0</v>
      </c>
      <c r="BE59" s="7"/>
      <c r="BS59" s="125" t="s">
        <v>78</v>
      </c>
      <c r="BT59" s="125" t="s">
        <v>86</v>
      </c>
      <c r="BU59" s="125" t="s">
        <v>80</v>
      </c>
      <c r="BV59" s="125" t="s">
        <v>81</v>
      </c>
      <c r="BW59" s="125" t="s">
        <v>102</v>
      </c>
      <c r="BX59" s="125" t="s">
        <v>5</v>
      </c>
      <c r="CL59" s="125" t="s">
        <v>19</v>
      </c>
      <c r="CM59" s="125" t="s">
        <v>88</v>
      </c>
    </row>
    <row r="60" s="4" customFormat="1" ht="16.5" customHeight="1">
      <c r="A60" s="126" t="s">
        <v>89</v>
      </c>
      <c r="B60" s="65"/>
      <c r="C60" s="127"/>
      <c r="D60" s="127"/>
      <c r="E60" s="128" t="s">
        <v>103</v>
      </c>
      <c r="F60" s="128"/>
      <c r="G60" s="128"/>
      <c r="H60" s="128"/>
      <c r="I60" s="128"/>
      <c r="J60" s="127"/>
      <c r="K60" s="128" t="s">
        <v>104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'ZTI - Zdravotně technické...'!J32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92</v>
      </c>
      <c r="AR60" s="67"/>
      <c r="AS60" s="131">
        <v>0</v>
      </c>
      <c r="AT60" s="132">
        <f>ROUND(SUM(AV60:AW60),2)</f>
        <v>0</v>
      </c>
      <c r="AU60" s="133">
        <f>'ZTI - Zdravotně technické...'!P86</f>
        <v>0</v>
      </c>
      <c r="AV60" s="132">
        <f>'ZTI - Zdravotně technické...'!J35</f>
        <v>0</v>
      </c>
      <c r="AW60" s="132">
        <f>'ZTI - Zdravotně technické...'!J36</f>
        <v>0</v>
      </c>
      <c r="AX60" s="132">
        <f>'ZTI - Zdravotně technické...'!J37</f>
        <v>0</v>
      </c>
      <c r="AY60" s="132">
        <f>'ZTI - Zdravotně technické...'!J38</f>
        <v>0</v>
      </c>
      <c r="AZ60" s="132">
        <f>'ZTI - Zdravotně technické...'!F35</f>
        <v>0</v>
      </c>
      <c r="BA60" s="132">
        <f>'ZTI - Zdravotně technické...'!F36</f>
        <v>0</v>
      </c>
      <c r="BB60" s="132">
        <f>'ZTI - Zdravotně technické...'!F37</f>
        <v>0</v>
      </c>
      <c r="BC60" s="132">
        <f>'ZTI - Zdravotně technické...'!F38</f>
        <v>0</v>
      </c>
      <c r="BD60" s="134">
        <f>'ZTI - Zdravotně technické...'!F39</f>
        <v>0</v>
      </c>
      <c r="BE60" s="4"/>
      <c r="BT60" s="135" t="s">
        <v>88</v>
      </c>
      <c r="BV60" s="135" t="s">
        <v>81</v>
      </c>
      <c r="BW60" s="135" t="s">
        <v>105</v>
      </c>
      <c r="BX60" s="135" t="s">
        <v>102</v>
      </c>
      <c r="CL60" s="135" t="s">
        <v>19</v>
      </c>
    </row>
    <row r="61" s="4" customFormat="1" ht="16.5" customHeight="1">
      <c r="A61" s="126" t="s">
        <v>89</v>
      </c>
      <c r="B61" s="65"/>
      <c r="C61" s="127"/>
      <c r="D61" s="127"/>
      <c r="E61" s="128" t="s">
        <v>106</v>
      </c>
      <c r="F61" s="128"/>
      <c r="G61" s="128"/>
      <c r="H61" s="128"/>
      <c r="I61" s="128"/>
      <c r="J61" s="127"/>
      <c r="K61" s="128" t="s">
        <v>107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'ÚT - Vytápění'!J32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92</v>
      </c>
      <c r="AR61" s="67"/>
      <c r="AS61" s="131">
        <v>0</v>
      </c>
      <c r="AT61" s="132">
        <f>ROUND(SUM(AV61:AW61),2)</f>
        <v>0</v>
      </c>
      <c r="AU61" s="133">
        <f>'ÚT - Vytápění'!P86</f>
        <v>0</v>
      </c>
      <c r="AV61" s="132">
        <f>'ÚT - Vytápění'!J35</f>
        <v>0</v>
      </c>
      <c r="AW61" s="132">
        <f>'ÚT - Vytápění'!J36</f>
        <v>0</v>
      </c>
      <c r="AX61" s="132">
        <f>'ÚT - Vytápění'!J37</f>
        <v>0</v>
      </c>
      <c r="AY61" s="132">
        <f>'ÚT - Vytápění'!J38</f>
        <v>0</v>
      </c>
      <c r="AZ61" s="132">
        <f>'ÚT - Vytápění'!F35</f>
        <v>0</v>
      </c>
      <c r="BA61" s="132">
        <f>'ÚT - Vytápění'!F36</f>
        <v>0</v>
      </c>
      <c r="BB61" s="132">
        <f>'ÚT - Vytápění'!F37</f>
        <v>0</v>
      </c>
      <c r="BC61" s="132">
        <f>'ÚT - Vytápění'!F38</f>
        <v>0</v>
      </c>
      <c r="BD61" s="134">
        <f>'ÚT - Vytápění'!F39</f>
        <v>0</v>
      </c>
      <c r="BE61" s="4"/>
      <c r="BT61" s="135" t="s">
        <v>88</v>
      </c>
      <c r="BV61" s="135" t="s">
        <v>81</v>
      </c>
      <c r="BW61" s="135" t="s">
        <v>108</v>
      </c>
      <c r="BX61" s="135" t="s">
        <v>102</v>
      </c>
      <c r="CL61" s="135" t="s">
        <v>19</v>
      </c>
    </row>
    <row r="62" s="4" customFormat="1" ht="16.5" customHeight="1">
      <c r="A62" s="126" t="s">
        <v>89</v>
      </c>
      <c r="B62" s="65"/>
      <c r="C62" s="127"/>
      <c r="D62" s="127"/>
      <c r="E62" s="128" t="s">
        <v>109</v>
      </c>
      <c r="F62" s="128"/>
      <c r="G62" s="128"/>
      <c r="H62" s="128"/>
      <c r="I62" s="128"/>
      <c r="J62" s="127"/>
      <c r="K62" s="128" t="s">
        <v>110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'SLB - Slaboproudá elektro...'!J32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92</v>
      </c>
      <c r="AR62" s="67"/>
      <c r="AS62" s="131">
        <v>0</v>
      </c>
      <c r="AT62" s="132">
        <f>ROUND(SUM(AV62:AW62),2)</f>
        <v>0</v>
      </c>
      <c r="AU62" s="133">
        <f>'SLB - Slaboproudá elektro...'!P86</f>
        <v>0</v>
      </c>
      <c r="AV62" s="132">
        <f>'SLB - Slaboproudá elektro...'!J35</f>
        <v>0</v>
      </c>
      <c r="AW62" s="132">
        <f>'SLB - Slaboproudá elektro...'!J36</f>
        <v>0</v>
      </c>
      <c r="AX62" s="132">
        <f>'SLB - Slaboproudá elektro...'!J37</f>
        <v>0</v>
      </c>
      <c r="AY62" s="132">
        <f>'SLB - Slaboproudá elektro...'!J38</f>
        <v>0</v>
      </c>
      <c r="AZ62" s="132">
        <f>'SLB - Slaboproudá elektro...'!F35</f>
        <v>0</v>
      </c>
      <c r="BA62" s="132">
        <f>'SLB - Slaboproudá elektro...'!F36</f>
        <v>0</v>
      </c>
      <c r="BB62" s="132">
        <f>'SLB - Slaboproudá elektro...'!F37</f>
        <v>0</v>
      </c>
      <c r="BC62" s="132">
        <f>'SLB - Slaboproudá elektro...'!F38</f>
        <v>0</v>
      </c>
      <c r="BD62" s="134">
        <f>'SLB - Slaboproudá elektro...'!F39</f>
        <v>0</v>
      </c>
      <c r="BE62" s="4"/>
      <c r="BT62" s="135" t="s">
        <v>88</v>
      </c>
      <c r="BV62" s="135" t="s">
        <v>81</v>
      </c>
      <c r="BW62" s="135" t="s">
        <v>111</v>
      </c>
      <c r="BX62" s="135" t="s">
        <v>102</v>
      </c>
      <c r="CL62" s="135" t="s">
        <v>19</v>
      </c>
    </row>
    <row r="63" s="4" customFormat="1" ht="16.5" customHeight="1">
      <c r="A63" s="126" t="s">
        <v>89</v>
      </c>
      <c r="B63" s="65"/>
      <c r="C63" s="127"/>
      <c r="D63" s="127"/>
      <c r="E63" s="128" t="s">
        <v>112</v>
      </c>
      <c r="F63" s="128"/>
      <c r="G63" s="128"/>
      <c r="H63" s="128"/>
      <c r="I63" s="128"/>
      <c r="J63" s="127"/>
      <c r="K63" s="128" t="s">
        <v>113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'MAR - Měření a regulace'!J32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92</v>
      </c>
      <c r="AR63" s="67"/>
      <c r="AS63" s="131">
        <v>0</v>
      </c>
      <c r="AT63" s="132">
        <f>ROUND(SUM(AV63:AW63),2)</f>
        <v>0</v>
      </c>
      <c r="AU63" s="133">
        <f>'MAR - Měření a regulace'!P87</f>
        <v>0</v>
      </c>
      <c r="AV63" s="132">
        <f>'MAR - Měření a regulace'!J35</f>
        <v>0</v>
      </c>
      <c r="AW63" s="132">
        <f>'MAR - Měření a regulace'!J36</f>
        <v>0</v>
      </c>
      <c r="AX63" s="132">
        <f>'MAR - Měření a regulace'!J37</f>
        <v>0</v>
      </c>
      <c r="AY63" s="132">
        <f>'MAR - Měření a regulace'!J38</f>
        <v>0</v>
      </c>
      <c r="AZ63" s="132">
        <f>'MAR - Měření a regulace'!F35</f>
        <v>0</v>
      </c>
      <c r="BA63" s="132">
        <f>'MAR - Měření a regulace'!F36</f>
        <v>0</v>
      </c>
      <c r="BB63" s="132">
        <f>'MAR - Měření a regulace'!F37</f>
        <v>0</v>
      </c>
      <c r="BC63" s="132">
        <f>'MAR - Měření a regulace'!F38</f>
        <v>0</v>
      </c>
      <c r="BD63" s="134">
        <f>'MAR - Měření a regulace'!F39</f>
        <v>0</v>
      </c>
      <c r="BE63" s="4"/>
      <c r="BT63" s="135" t="s">
        <v>88</v>
      </c>
      <c r="BV63" s="135" t="s">
        <v>81</v>
      </c>
      <c r="BW63" s="135" t="s">
        <v>114</v>
      </c>
      <c r="BX63" s="135" t="s">
        <v>102</v>
      </c>
      <c r="CL63" s="135" t="s">
        <v>19</v>
      </c>
    </row>
    <row r="64" s="7" customFormat="1" ht="16.5" customHeight="1">
      <c r="A64" s="126" t="s">
        <v>89</v>
      </c>
      <c r="B64" s="113"/>
      <c r="C64" s="114"/>
      <c r="D64" s="115" t="s">
        <v>115</v>
      </c>
      <c r="E64" s="115"/>
      <c r="F64" s="115"/>
      <c r="G64" s="115"/>
      <c r="H64" s="115"/>
      <c r="I64" s="116"/>
      <c r="J64" s="115" t="s">
        <v>116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8">
        <f>'VRN - VEDLEJŠÍ ROZPOČTOVÉ...'!J30</f>
        <v>0</v>
      </c>
      <c r="AH64" s="116"/>
      <c r="AI64" s="116"/>
      <c r="AJ64" s="116"/>
      <c r="AK64" s="116"/>
      <c r="AL64" s="116"/>
      <c r="AM64" s="116"/>
      <c r="AN64" s="118">
        <f>SUM(AG64,AT64)</f>
        <v>0</v>
      </c>
      <c r="AO64" s="116"/>
      <c r="AP64" s="116"/>
      <c r="AQ64" s="119" t="s">
        <v>85</v>
      </c>
      <c r="AR64" s="120"/>
      <c r="AS64" s="136">
        <v>0</v>
      </c>
      <c r="AT64" s="137">
        <f>ROUND(SUM(AV64:AW64),2)</f>
        <v>0</v>
      </c>
      <c r="AU64" s="138">
        <f>'VRN - VEDLEJŠÍ ROZPOČTOVÉ...'!P85</f>
        <v>0</v>
      </c>
      <c r="AV64" s="137">
        <f>'VRN - VEDLEJŠÍ ROZPOČTOVÉ...'!J33</f>
        <v>0</v>
      </c>
      <c r="AW64" s="137">
        <f>'VRN - VEDLEJŠÍ ROZPOČTOVÉ...'!J34</f>
        <v>0</v>
      </c>
      <c r="AX64" s="137">
        <f>'VRN - VEDLEJŠÍ ROZPOČTOVÉ...'!J35</f>
        <v>0</v>
      </c>
      <c r="AY64" s="137">
        <f>'VRN - VEDLEJŠÍ ROZPOČTOVÉ...'!J36</f>
        <v>0</v>
      </c>
      <c r="AZ64" s="137">
        <f>'VRN - VEDLEJŠÍ ROZPOČTOVÉ...'!F33</f>
        <v>0</v>
      </c>
      <c r="BA64" s="137">
        <f>'VRN - VEDLEJŠÍ ROZPOČTOVÉ...'!F34</f>
        <v>0</v>
      </c>
      <c r="BB64" s="137">
        <f>'VRN - VEDLEJŠÍ ROZPOČTOVÉ...'!F35</f>
        <v>0</v>
      </c>
      <c r="BC64" s="137">
        <f>'VRN - VEDLEJŠÍ ROZPOČTOVÉ...'!F36</f>
        <v>0</v>
      </c>
      <c r="BD64" s="139">
        <f>'VRN - VEDLEJŠÍ ROZPOČTOVÉ...'!F37</f>
        <v>0</v>
      </c>
      <c r="BE64" s="7"/>
      <c r="BT64" s="125" t="s">
        <v>86</v>
      </c>
      <c r="BV64" s="125" t="s">
        <v>81</v>
      </c>
      <c r="BW64" s="125" t="s">
        <v>117</v>
      </c>
      <c r="BX64" s="125" t="s">
        <v>5</v>
      </c>
      <c r="CL64" s="125" t="s">
        <v>21</v>
      </c>
      <c r="CM64" s="125" t="s">
        <v>88</v>
      </c>
    </row>
    <row r="65" s="2" customFormat="1" ht="30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46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</row>
  </sheetData>
  <sheetProtection sheet="1" formatColumns="0" formatRows="0" objects="1" scenarios="1" spinCount="100000" saltValue="gIsq1WNq0uo+NuvNB/d0xA8zhRmJiYG3r2IuRmbua6ZiDa4XoSXoQYnJU+QTaQVPrFvQTx9JrcRIDk9WJBv5NQ==" hashValue="5Q+NTBroWq89KPJkfqICgKjg/pEsOiYaPT/oZQdgJ/m7f6uOLl7WNmqnPOW32mzVreNjL0QlGPYFEQHJrACBKQ==" algorithmName="SHA-512" password="CC35"/>
  <mergeCells count="78">
    <mergeCell ref="C52:G52"/>
    <mergeCell ref="D64:H64"/>
    <mergeCell ref="D59:H59"/>
    <mergeCell ref="D55:H55"/>
    <mergeCell ref="E58:I58"/>
    <mergeCell ref="E56:I56"/>
    <mergeCell ref="E61:I61"/>
    <mergeCell ref="E60:I60"/>
    <mergeCell ref="E62:I62"/>
    <mergeCell ref="E63:I63"/>
    <mergeCell ref="E57:I57"/>
    <mergeCell ref="I52:AF52"/>
    <mergeCell ref="J55:AF55"/>
    <mergeCell ref="J59:AF59"/>
    <mergeCell ref="J64:AF64"/>
    <mergeCell ref="K61:AF61"/>
    <mergeCell ref="K57:AF57"/>
    <mergeCell ref="K62:AF62"/>
    <mergeCell ref="K60:AF60"/>
    <mergeCell ref="K63:AF63"/>
    <mergeCell ref="K56:AF56"/>
    <mergeCell ref="K58:AF58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8:AM58"/>
    <mergeCell ref="AG63:AM63"/>
    <mergeCell ref="AG62:AM62"/>
    <mergeCell ref="AG52:AM52"/>
    <mergeCell ref="AG57:AM57"/>
    <mergeCell ref="AG55:AM55"/>
    <mergeCell ref="AG60:AM60"/>
    <mergeCell ref="AG61:AM61"/>
    <mergeCell ref="AG56:AM56"/>
    <mergeCell ref="AG59:AM59"/>
    <mergeCell ref="AG64:AM64"/>
    <mergeCell ref="AM50:AP50"/>
    <mergeCell ref="AM49:AP49"/>
    <mergeCell ref="AM47:AN47"/>
    <mergeCell ref="AN61:AP61"/>
    <mergeCell ref="AN56:AP56"/>
    <mergeCell ref="AN55:AP55"/>
    <mergeCell ref="AN58:AP58"/>
    <mergeCell ref="AN52:AP52"/>
    <mergeCell ref="AN62:AP62"/>
    <mergeCell ref="AN59:AP59"/>
    <mergeCell ref="AN57:AP57"/>
    <mergeCell ref="AN63:AP63"/>
    <mergeCell ref="AN64:AP64"/>
    <mergeCell ref="AN60:AP60"/>
    <mergeCell ref="AS49:AT51"/>
    <mergeCell ref="AN54:AP54"/>
  </mergeCells>
  <hyperlinks>
    <hyperlink ref="A56" location="'BOUR - BOURACÍ PRÁCE'!C2" display="/"/>
    <hyperlink ref="A57" location="'SAN - SANACE STÁVAJÍCÍCH ...'!C2" display="/"/>
    <hyperlink ref="A58" location="'NS - NOVÝ STAV'!C2" display="/"/>
    <hyperlink ref="A60" location="'ZTI - Zdravotně technické...'!C2" display="/"/>
    <hyperlink ref="A61" location="'ÚT - Vytápění'!C2" display="/"/>
    <hyperlink ref="A62" location="'SLB - Slaboproudá elektro...'!C2" display="/"/>
    <hyperlink ref="A63" location="'MAR - Měření a regulace'!C2" display="/"/>
    <hyperlink ref="A64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1"/>
      <c r="C3" s="142"/>
      <c r="D3" s="142"/>
      <c r="E3" s="142"/>
      <c r="F3" s="142"/>
      <c r="G3" s="142"/>
      <c r="H3" s="22"/>
    </row>
    <row r="4" s="1" customFormat="1" ht="24.96" customHeight="1">
      <c r="B4" s="22"/>
      <c r="C4" s="143" t="s">
        <v>1138</v>
      </c>
      <c r="H4" s="22"/>
    </row>
    <row r="5" s="1" customFormat="1" ht="12" customHeight="1">
      <c r="B5" s="22"/>
      <c r="C5" s="296" t="s">
        <v>13</v>
      </c>
      <c r="D5" s="152" t="s">
        <v>14</v>
      </c>
      <c r="E5" s="1"/>
      <c r="F5" s="1"/>
      <c r="H5" s="22"/>
    </row>
    <row r="6" s="1" customFormat="1" ht="36.96" customHeight="1">
      <c r="B6" s="22"/>
      <c r="C6" s="297" t="s">
        <v>16</v>
      </c>
      <c r="D6" s="298" t="s">
        <v>17</v>
      </c>
      <c r="E6" s="1"/>
      <c r="F6" s="1"/>
      <c r="H6" s="22"/>
    </row>
    <row r="7" s="1" customFormat="1" ht="24.75" customHeight="1">
      <c r="B7" s="22"/>
      <c r="C7" s="145" t="s">
        <v>24</v>
      </c>
      <c r="D7" s="149" t="str">
        <f>'Rekapitulace stavby'!AN8</f>
        <v>10. 10. 2022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8"/>
      <c r="B9" s="299"/>
      <c r="C9" s="300" t="s">
        <v>60</v>
      </c>
      <c r="D9" s="301" t="s">
        <v>61</v>
      </c>
      <c r="E9" s="301" t="s">
        <v>142</v>
      </c>
      <c r="F9" s="302" t="s">
        <v>1139</v>
      </c>
      <c r="G9" s="188"/>
      <c r="H9" s="299"/>
    </row>
    <row r="10" s="2" customFormat="1" ht="26.4" customHeight="1">
      <c r="A10" s="40"/>
      <c r="B10" s="46"/>
      <c r="C10" s="303" t="s">
        <v>1140</v>
      </c>
      <c r="D10" s="303" t="s">
        <v>91</v>
      </c>
      <c r="E10" s="40"/>
      <c r="F10" s="40"/>
      <c r="G10" s="40"/>
      <c r="H10" s="46"/>
    </row>
    <row r="11" s="2" customFormat="1" ht="16.8" customHeight="1">
      <c r="A11" s="40"/>
      <c r="B11" s="46"/>
      <c r="C11" s="304" t="s">
        <v>118</v>
      </c>
      <c r="D11" s="305" t="s">
        <v>21</v>
      </c>
      <c r="E11" s="306" t="s">
        <v>21</v>
      </c>
      <c r="F11" s="307">
        <v>13.272</v>
      </c>
      <c r="G11" s="40"/>
      <c r="H11" s="46"/>
    </row>
    <row r="12" s="2" customFormat="1" ht="16.8" customHeight="1">
      <c r="A12" s="40"/>
      <c r="B12" s="46"/>
      <c r="C12" s="308" t="s">
        <v>21</v>
      </c>
      <c r="D12" s="308" t="s">
        <v>167</v>
      </c>
      <c r="E12" s="19" t="s">
        <v>21</v>
      </c>
      <c r="F12" s="309">
        <v>0</v>
      </c>
      <c r="G12" s="40"/>
      <c r="H12" s="46"/>
    </row>
    <row r="13" s="2" customFormat="1" ht="16.8" customHeight="1">
      <c r="A13" s="40"/>
      <c r="B13" s="46"/>
      <c r="C13" s="308" t="s">
        <v>21</v>
      </c>
      <c r="D13" s="308" t="s">
        <v>168</v>
      </c>
      <c r="E13" s="19" t="s">
        <v>21</v>
      </c>
      <c r="F13" s="309">
        <v>0</v>
      </c>
      <c r="G13" s="40"/>
      <c r="H13" s="46"/>
    </row>
    <row r="14" s="2" customFormat="1" ht="16.8" customHeight="1">
      <c r="A14" s="40"/>
      <c r="B14" s="46"/>
      <c r="C14" s="308" t="s">
        <v>21</v>
      </c>
      <c r="D14" s="308" t="s">
        <v>169</v>
      </c>
      <c r="E14" s="19" t="s">
        <v>21</v>
      </c>
      <c r="F14" s="309">
        <v>0</v>
      </c>
      <c r="G14" s="40"/>
      <c r="H14" s="46"/>
    </row>
    <row r="15" s="2" customFormat="1" ht="16.8" customHeight="1">
      <c r="A15" s="40"/>
      <c r="B15" s="46"/>
      <c r="C15" s="308" t="s">
        <v>21</v>
      </c>
      <c r="D15" s="308" t="s">
        <v>170</v>
      </c>
      <c r="E15" s="19" t="s">
        <v>21</v>
      </c>
      <c r="F15" s="309">
        <v>13.272</v>
      </c>
      <c r="G15" s="40"/>
      <c r="H15" s="46"/>
    </row>
    <row r="16" s="2" customFormat="1" ht="16.8" customHeight="1">
      <c r="A16" s="40"/>
      <c r="B16" s="46"/>
      <c r="C16" s="308" t="s">
        <v>118</v>
      </c>
      <c r="D16" s="308" t="s">
        <v>171</v>
      </c>
      <c r="E16" s="19" t="s">
        <v>21</v>
      </c>
      <c r="F16" s="309">
        <v>13.272</v>
      </c>
      <c r="G16" s="40"/>
      <c r="H16" s="46"/>
    </row>
    <row r="17" s="2" customFormat="1" ht="16.8" customHeight="1">
      <c r="A17" s="40"/>
      <c r="B17" s="46"/>
      <c r="C17" s="310" t="s">
        <v>1141</v>
      </c>
      <c r="D17" s="40"/>
      <c r="E17" s="40"/>
      <c r="F17" s="40"/>
      <c r="G17" s="40"/>
      <c r="H17" s="46"/>
    </row>
    <row r="18" s="2" customFormat="1" ht="16.8" customHeight="1">
      <c r="A18" s="40"/>
      <c r="B18" s="46"/>
      <c r="C18" s="308" t="s">
        <v>158</v>
      </c>
      <c r="D18" s="308" t="s">
        <v>1142</v>
      </c>
      <c r="E18" s="19" t="s">
        <v>160</v>
      </c>
      <c r="F18" s="309">
        <v>13.272</v>
      </c>
      <c r="G18" s="40"/>
      <c r="H18" s="46"/>
    </row>
    <row r="19" s="2" customFormat="1" ht="16.8" customHeight="1">
      <c r="A19" s="40"/>
      <c r="B19" s="46"/>
      <c r="C19" s="308" t="s">
        <v>209</v>
      </c>
      <c r="D19" s="308" t="s">
        <v>1143</v>
      </c>
      <c r="E19" s="19" t="s">
        <v>160</v>
      </c>
      <c r="F19" s="309">
        <v>28.300000000000001</v>
      </c>
      <c r="G19" s="40"/>
      <c r="H19" s="46"/>
    </row>
    <row r="20" s="2" customFormat="1" ht="16.8" customHeight="1">
      <c r="A20" s="40"/>
      <c r="B20" s="46"/>
      <c r="C20" s="308" t="s">
        <v>215</v>
      </c>
      <c r="D20" s="308" t="s">
        <v>1144</v>
      </c>
      <c r="E20" s="19" t="s">
        <v>160</v>
      </c>
      <c r="F20" s="309">
        <v>84.900000000000006</v>
      </c>
      <c r="G20" s="40"/>
      <c r="H20" s="46"/>
    </row>
    <row r="21" s="2" customFormat="1" ht="16.8" customHeight="1">
      <c r="A21" s="40"/>
      <c r="B21" s="46"/>
      <c r="C21" s="308" t="s">
        <v>232</v>
      </c>
      <c r="D21" s="308" t="s">
        <v>1145</v>
      </c>
      <c r="E21" s="19" t="s">
        <v>160</v>
      </c>
      <c r="F21" s="309">
        <v>43.328000000000003</v>
      </c>
      <c r="G21" s="40"/>
      <c r="H21" s="46"/>
    </row>
    <row r="22" s="2" customFormat="1" ht="16.8" customHeight="1">
      <c r="A22" s="40"/>
      <c r="B22" s="46"/>
      <c r="C22" s="308" t="s">
        <v>237</v>
      </c>
      <c r="D22" s="308" t="s">
        <v>238</v>
      </c>
      <c r="E22" s="19" t="s">
        <v>239</v>
      </c>
      <c r="F22" s="309">
        <v>77.989999999999995</v>
      </c>
      <c r="G22" s="40"/>
      <c r="H22" s="46"/>
    </row>
    <row r="23" s="2" customFormat="1" ht="16.8" customHeight="1">
      <c r="A23" s="40"/>
      <c r="B23" s="46"/>
      <c r="C23" s="308" t="s">
        <v>244</v>
      </c>
      <c r="D23" s="308" t="s">
        <v>245</v>
      </c>
      <c r="E23" s="19" t="s">
        <v>160</v>
      </c>
      <c r="F23" s="309">
        <v>43.328000000000003</v>
      </c>
      <c r="G23" s="40"/>
      <c r="H23" s="46"/>
    </row>
    <row r="24" s="2" customFormat="1" ht="16.8" customHeight="1">
      <c r="A24" s="40"/>
      <c r="B24" s="46"/>
      <c r="C24" s="304" t="s">
        <v>120</v>
      </c>
      <c r="D24" s="305" t="s">
        <v>21</v>
      </c>
      <c r="E24" s="306" t="s">
        <v>21</v>
      </c>
      <c r="F24" s="307">
        <v>30.056000000000001</v>
      </c>
      <c r="G24" s="40"/>
      <c r="H24" s="46"/>
    </row>
    <row r="25" s="2" customFormat="1" ht="16.8" customHeight="1">
      <c r="A25" s="40"/>
      <c r="B25" s="46"/>
      <c r="C25" s="308" t="s">
        <v>21</v>
      </c>
      <c r="D25" s="308" t="s">
        <v>177</v>
      </c>
      <c r="E25" s="19" t="s">
        <v>21</v>
      </c>
      <c r="F25" s="309">
        <v>30.056000000000001</v>
      </c>
      <c r="G25" s="40"/>
      <c r="H25" s="46"/>
    </row>
    <row r="26" s="2" customFormat="1" ht="16.8" customHeight="1">
      <c r="A26" s="40"/>
      <c r="B26" s="46"/>
      <c r="C26" s="308" t="s">
        <v>120</v>
      </c>
      <c r="D26" s="308" t="s">
        <v>171</v>
      </c>
      <c r="E26" s="19" t="s">
        <v>21</v>
      </c>
      <c r="F26" s="309">
        <v>30.056000000000001</v>
      </c>
      <c r="G26" s="40"/>
      <c r="H26" s="46"/>
    </row>
    <row r="27" s="2" customFormat="1" ht="16.8" customHeight="1">
      <c r="A27" s="40"/>
      <c r="B27" s="46"/>
      <c r="C27" s="310" t="s">
        <v>1141</v>
      </c>
      <c r="D27" s="40"/>
      <c r="E27" s="40"/>
      <c r="F27" s="40"/>
      <c r="G27" s="40"/>
      <c r="H27" s="46"/>
    </row>
    <row r="28" s="2" customFormat="1" ht="16.8" customHeight="1">
      <c r="A28" s="40"/>
      <c r="B28" s="46"/>
      <c r="C28" s="308" t="s">
        <v>173</v>
      </c>
      <c r="D28" s="308" t="s">
        <v>1146</v>
      </c>
      <c r="E28" s="19" t="s">
        <v>160</v>
      </c>
      <c r="F28" s="309">
        <v>15.028000000000001</v>
      </c>
      <c r="G28" s="40"/>
      <c r="H28" s="46"/>
    </row>
    <row r="29" s="2" customFormat="1" ht="16.8" customHeight="1">
      <c r="A29" s="40"/>
      <c r="B29" s="46"/>
      <c r="C29" s="308" t="s">
        <v>185</v>
      </c>
      <c r="D29" s="308" t="s">
        <v>1147</v>
      </c>
      <c r="E29" s="19" t="s">
        <v>160</v>
      </c>
      <c r="F29" s="309">
        <v>30.056000000000001</v>
      </c>
      <c r="G29" s="40"/>
      <c r="H29" s="46"/>
    </row>
    <row r="30" s="2" customFormat="1" ht="16.8" customHeight="1">
      <c r="A30" s="40"/>
      <c r="B30" s="46"/>
      <c r="C30" s="308" t="s">
        <v>209</v>
      </c>
      <c r="D30" s="308" t="s">
        <v>1143</v>
      </c>
      <c r="E30" s="19" t="s">
        <v>160</v>
      </c>
      <c r="F30" s="309">
        <v>28.300000000000001</v>
      </c>
      <c r="G30" s="40"/>
      <c r="H30" s="46"/>
    </row>
    <row r="31" s="2" customFormat="1" ht="16.8" customHeight="1">
      <c r="A31" s="40"/>
      <c r="B31" s="46"/>
      <c r="C31" s="308" t="s">
        <v>215</v>
      </c>
      <c r="D31" s="308" t="s">
        <v>1144</v>
      </c>
      <c r="E31" s="19" t="s">
        <v>160</v>
      </c>
      <c r="F31" s="309">
        <v>84.900000000000006</v>
      </c>
      <c r="G31" s="40"/>
      <c r="H31" s="46"/>
    </row>
    <row r="32" s="2" customFormat="1" ht="16.8" customHeight="1">
      <c r="A32" s="40"/>
      <c r="B32" s="46"/>
      <c r="C32" s="308" t="s">
        <v>232</v>
      </c>
      <c r="D32" s="308" t="s">
        <v>1145</v>
      </c>
      <c r="E32" s="19" t="s">
        <v>160</v>
      </c>
      <c r="F32" s="309">
        <v>43.328000000000003</v>
      </c>
      <c r="G32" s="40"/>
      <c r="H32" s="46"/>
    </row>
    <row r="33" s="2" customFormat="1" ht="16.8" customHeight="1">
      <c r="A33" s="40"/>
      <c r="B33" s="46"/>
      <c r="C33" s="308" t="s">
        <v>237</v>
      </c>
      <c r="D33" s="308" t="s">
        <v>238</v>
      </c>
      <c r="E33" s="19" t="s">
        <v>239</v>
      </c>
      <c r="F33" s="309">
        <v>77.989999999999995</v>
      </c>
      <c r="G33" s="40"/>
      <c r="H33" s="46"/>
    </row>
    <row r="34" s="2" customFormat="1" ht="16.8" customHeight="1">
      <c r="A34" s="40"/>
      <c r="B34" s="46"/>
      <c r="C34" s="308" t="s">
        <v>244</v>
      </c>
      <c r="D34" s="308" t="s">
        <v>245</v>
      </c>
      <c r="E34" s="19" t="s">
        <v>160</v>
      </c>
      <c r="F34" s="309">
        <v>43.328000000000003</v>
      </c>
      <c r="G34" s="40"/>
      <c r="H34" s="46"/>
    </row>
    <row r="35" s="2" customFormat="1" ht="16.8" customHeight="1">
      <c r="A35" s="40"/>
      <c r="B35" s="46"/>
      <c r="C35" s="304" t="s">
        <v>123</v>
      </c>
      <c r="D35" s="305" t="s">
        <v>21</v>
      </c>
      <c r="E35" s="306" t="s">
        <v>21</v>
      </c>
      <c r="F35" s="307">
        <v>15.028000000000001</v>
      </c>
      <c r="G35" s="40"/>
      <c r="H35" s="46"/>
    </row>
    <row r="36" s="2" customFormat="1" ht="16.8" customHeight="1">
      <c r="A36" s="40"/>
      <c r="B36" s="46"/>
      <c r="C36" s="308" t="s">
        <v>21</v>
      </c>
      <c r="D36" s="308" t="s">
        <v>184</v>
      </c>
      <c r="E36" s="19" t="s">
        <v>21</v>
      </c>
      <c r="F36" s="309">
        <v>15.028000000000001</v>
      </c>
      <c r="G36" s="40"/>
      <c r="H36" s="46"/>
    </row>
    <row r="37" s="2" customFormat="1" ht="16.8" customHeight="1">
      <c r="A37" s="40"/>
      <c r="B37" s="46"/>
      <c r="C37" s="308" t="s">
        <v>123</v>
      </c>
      <c r="D37" s="308" t="s">
        <v>171</v>
      </c>
      <c r="E37" s="19" t="s">
        <v>21</v>
      </c>
      <c r="F37" s="309">
        <v>15.028000000000001</v>
      </c>
      <c r="G37" s="40"/>
      <c r="H37" s="46"/>
    </row>
    <row r="38" s="2" customFormat="1" ht="16.8" customHeight="1">
      <c r="A38" s="40"/>
      <c r="B38" s="46"/>
      <c r="C38" s="310" t="s">
        <v>1141</v>
      </c>
      <c r="D38" s="40"/>
      <c r="E38" s="40"/>
      <c r="F38" s="40"/>
      <c r="G38" s="40"/>
      <c r="H38" s="46"/>
    </row>
    <row r="39" s="2" customFormat="1" ht="16.8" customHeight="1">
      <c r="A39" s="40"/>
      <c r="B39" s="46"/>
      <c r="C39" s="308" t="s">
        <v>181</v>
      </c>
      <c r="D39" s="308" t="s">
        <v>1148</v>
      </c>
      <c r="E39" s="19" t="s">
        <v>160</v>
      </c>
      <c r="F39" s="309">
        <v>15.028000000000001</v>
      </c>
      <c r="G39" s="40"/>
      <c r="H39" s="46"/>
    </row>
    <row r="40" s="2" customFormat="1" ht="16.8" customHeight="1">
      <c r="A40" s="40"/>
      <c r="B40" s="46"/>
      <c r="C40" s="308" t="s">
        <v>173</v>
      </c>
      <c r="D40" s="308" t="s">
        <v>1146</v>
      </c>
      <c r="E40" s="19" t="s">
        <v>160</v>
      </c>
      <c r="F40" s="309">
        <v>15.028000000000001</v>
      </c>
      <c r="G40" s="40"/>
      <c r="H40" s="46"/>
    </row>
    <row r="41" s="2" customFormat="1" ht="16.8" customHeight="1">
      <c r="A41" s="40"/>
      <c r="B41" s="46"/>
      <c r="C41" s="308" t="s">
        <v>209</v>
      </c>
      <c r="D41" s="308" t="s">
        <v>1143</v>
      </c>
      <c r="E41" s="19" t="s">
        <v>160</v>
      </c>
      <c r="F41" s="309">
        <v>28.300000000000001</v>
      </c>
      <c r="G41" s="40"/>
      <c r="H41" s="46"/>
    </row>
    <row r="42" s="2" customFormat="1" ht="16.8" customHeight="1">
      <c r="A42" s="40"/>
      <c r="B42" s="46"/>
      <c r="C42" s="308" t="s">
        <v>215</v>
      </c>
      <c r="D42" s="308" t="s">
        <v>1144</v>
      </c>
      <c r="E42" s="19" t="s">
        <v>160</v>
      </c>
      <c r="F42" s="309">
        <v>84.900000000000006</v>
      </c>
      <c r="G42" s="40"/>
      <c r="H42" s="46"/>
    </row>
    <row r="43" s="2" customFormat="1" ht="16.8" customHeight="1">
      <c r="A43" s="40"/>
      <c r="B43" s="46"/>
      <c r="C43" s="308" t="s">
        <v>221</v>
      </c>
      <c r="D43" s="308" t="s">
        <v>1149</v>
      </c>
      <c r="E43" s="19" t="s">
        <v>160</v>
      </c>
      <c r="F43" s="309">
        <v>15.028000000000001</v>
      </c>
      <c r="G43" s="40"/>
      <c r="H43" s="46"/>
    </row>
    <row r="44" s="2" customFormat="1" ht="16.8" customHeight="1">
      <c r="A44" s="40"/>
      <c r="B44" s="46"/>
      <c r="C44" s="308" t="s">
        <v>226</v>
      </c>
      <c r="D44" s="308" t="s">
        <v>1150</v>
      </c>
      <c r="E44" s="19" t="s">
        <v>160</v>
      </c>
      <c r="F44" s="309">
        <v>45.084000000000003</v>
      </c>
      <c r="G44" s="40"/>
      <c r="H44" s="46"/>
    </row>
    <row r="45" s="2" customFormat="1" ht="26.4" customHeight="1">
      <c r="A45" s="40"/>
      <c r="B45" s="46"/>
      <c r="C45" s="303" t="s">
        <v>1151</v>
      </c>
      <c r="D45" s="303" t="s">
        <v>95</v>
      </c>
      <c r="E45" s="40"/>
      <c r="F45" s="40"/>
      <c r="G45" s="40"/>
      <c r="H45" s="46"/>
    </row>
    <row r="46" s="2" customFormat="1" ht="16.8" customHeight="1">
      <c r="A46" s="40"/>
      <c r="B46" s="46"/>
      <c r="C46" s="304" t="s">
        <v>415</v>
      </c>
      <c r="D46" s="305" t="s">
        <v>21</v>
      </c>
      <c r="E46" s="306" t="s">
        <v>21</v>
      </c>
      <c r="F46" s="307">
        <v>277.88499999999999</v>
      </c>
      <c r="G46" s="40"/>
      <c r="H46" s="46"/>
    </row>
    <row r="47" s="2" customFormat="1" ht="16.8" customHeight="1">
      <c r="A47" s="40"/>
      <c r="B47" s="46"/>
      <c r="C47" s="308" t="s">
        <v>21</v>
      </c>
      <c r="D47" s="308" t="s">
        <v>444</v>
      </c>
      <c r="E47" s="19" t="s">
        <v>21</v>
      </c>
      <c r="F47" s="309">
        <v>111.65000000000001</v>
      </c>
      <c r="G47" s="40"/>
      <c r="H47" s="46"/>
    </row>
    <row r="48" s="2" customFormat="1" ht="16.8" customHeight="1">
      <c r="A48" s="40"/>
      <c r="B48" s="46"/>
      <c r="C48" s="308" t="s">
        <v>21</v>
      </c>
      <c r="D48" s="308" t="s">
        <v>445</v>
      </c>
      <c r="E48" s="19" t="s">
        <v>21</v>
      </c>
      <c r="F48" s="309">
        <v>166.23500000000001</v>
      </c>
      <c r="G48" s="40"/>
      <c r="H48" s="46"/>
    </row>
    <row r="49" s="2" customFormat="1" ht="16.8" customHeight="1">
      <c r="A49" s="40"/>
      <c r="B49" s="46"/>
      <c r="C49" s="308" t="s">
        <v>415</v>
      </c>
      <c r="D49" s="308" t="s">
        <v>180</v>
      </c>
      <c r="E49" s="19" t="s">
        <v>21</v>
      </c>
      <c r="F49" s="309">
        <v>277.88499999999999</v>
      </c>
      <c r="G49" s="40"/>
      <c r="H49" s="46"/>
    </row>
    <row r="50" s="2" customFormat="1" ht="16.8" customHeight="1">
      <c r="A50" s="40"/>
      <c r="B50" s="46"/>
      <c r="C50" s="310" t="s">
        <v>1141</v>
      </c>
      <c r="D50" s="40"/>
      <c r="E50" s="40"/>
      <c r="F50" s="40"/>
      <c r="G50" s="40"/>
      <c r="H50" s="46"/>
    </row>
    <row r="51" s="2" customFormat="1" ht="16.8" customHeight="1">
      <c r="A51" s="40"/>
      <c r="B51" s="46"/>
      <c r="C51" s="308" t="s">
        <v>440</v>
      </c>
      <c r="D51" s="308" t="s">
        <v>441</v>
      </c>
      <c r="E51" s="19" t="s">
        <v>199</v>
      </c>
      <c r="F51" s="309">
        <v>277.88499999999999</v>
      </c>
      <c r="G51" s="40"/>
      <c r="H51" s="46"/>
    </row>
    <row r="52" s="2" customFormat="1" ht="16.8" customHeight="1">
      <c r="A52" s="40"/>
      <c r="B52" s="46"/>
      <c r="C52" s="308" t="s">
        <v>434</v>
      </c>
      <c r="D52" s="308" t="s">
        <v>1152</v>
      </c>
      <c r="E52" s="19" t="s">
        <v>199</v>
      </c>
      <c r="F52" s="309">
        <v>277.88499999999999</v>
      </c>
      <c r="G52" s="40"/>
      <c r="H52" s="46"/>
    </row>
    <row r="53" s="2" customFormat="1" ht="16.8" customHeight="1">
      <c r="A53" s="40"/>
      <c r="B53" s="46"/>
      <c r="C53" s="308" t="s">
        <v>461</v>
      </c>
      <c r="D53" s="308" t="s">
        <v>462</v>
      </c>
      <c r="E53" s="19" t="s">
        <v>199</v>
      </c>
      <c r="F53" s="309">
        <v>277.88499999999999</v>
      </c>
      <c r="G53" s="40"/>
      <c r="H53" s="46"/>
    </row>
    <row r="54" s="2" customFormat="1" ht="16.8" customHeight="1">
      <c r="A54" s="40"/>
      <c r="B54" s="46"/>
      <c r="C54" s="308" t="s">
        <v>465</v>
      </c>
      <c r="D54" s="308" t="s">
        <v>466</v>
      </c>
      <c r="E54" s="19" t="s">
        <v>199</v>
      </c>
      <c r="F54" s="309">
        <v>277.88499999999999</v>
      </c>
      <c r="G54" s="40"/>
      <c r="H54" s="46"/>
    </row>
    <row r="55" s="2" customFormat="1" ht="16.8" customHeight="1">
      <c r="A55" s="40"/>
      <c r="B55" s="46"/>
      <c r="C55" s="308" t="s">
        <v>469</v>
      </c>
      <c r="D55" s="308" t="s">
        <v>470</v>
      </c>
      <c r="E55" s="19" t="s">
        <v>199</v>
      </c>
      <c r="F55" s="309">
        <v>277.88499999999999</v>
      </c>
      <c r="G55" s="40"/>
      <c r="H55" s="46"/>
    </row>
    <row r="56" s="2" customFormat="1" ht="16.8" customHeight="1">
      <c r="A56" s="40"/>
      <c r="B56" s="46"/>
      <c r="C56" s="308" t="s">
        <v>487</v>
      </c>
      <c r="D56" s="308" t="s">
        <v>488</v>
      </c>
      <c r="E56" s="19" t="s">
        <v>199</v>
      </c>
      <c r="F56" s="309">
        <v>277.88499999999999</v>
      </c>
      <c r="G56" s="40"/>
      <c r="H56" s="46"/>
    </row>
    <row r="57" s="2" customFormat="1" ht="16.8" customHeight="1">
      <c r="A57" s="40"/>
      <c r="B57" s="46"/>
      <c r="C57" s="308" t="s">
        <v>497</v>
      </c>
      <c r="D57" s="308" t="s">
        <v>498</v>
      </c>
      <c r="E57" s="19" t="s">
        <v>199</v>
      </c>
      <c r="F57" s="309">
        <v>277.88499999999999</v>
      </c>
      <c r="G57" s="40"/>
      <c r="H57" s="46"/>
    </row>
    <row r="58" s="2" customFormat="1" ht="16.8" customHeight="1">
      <c r="A58" s="40"/>
      <c r="B58" s="46"/>
      <c r="C58" s="308" t="s">
        <v>507</v>
      </c>
      <c r="D58" s="308" t="s">
        <v>508</v>
      </c>
      <c r="E58" s="19" t="s">
        <v>199</v>
      </c>
      <c r="F58" s="309">
        <v>62.862000000000002</v>
      </c>
      <c r="G58" s="40"/>
      <c r="H58" s="46"/>
    </row>
    <row r="59" s="2" customFormat="1" ht="16.8" customHeight="1">
      <c r="A59" s="40"/>
      <c r="B59" s="46"/>
      <c r="C59" s="308" t="s">
        <v>516</v>
      </c>
      <c r="D59" s="308" t="s">
        <v>517</v>
      </c>
      <c r="E59" s="19" t="s">
        <v>199</v>
      </c>
      <c r="F59" s="309">
        <v>419.07499999999999</v>
      </c>
      <c r="G59" s="40"/>
      <c r="H59" s="46"/>
    </row>
    <row r="60" s="2" customFormat="1" ht="16.8" customHeight="1">
      <c r="A60" s="40"/>
      <c r="B60" s="46"/>
      <c r="C60" s="308" t="s">
        <v>520</v>
      </c>
      <c r="D60" s="308" t="s">
        <v>521</v>
      </c>
      <c r="E60" s="19" t="s">
        <v>199</v>
      </c>
      <c r="F60" s="309">
        <v>419.07499999999999</v>
      </c>
      <c r="G60" s="40"/>
      <c r="H60" s="46"/>
    </row>
    <row r="61" s="2" customFormat="1" ht="16.8" customHeight="1">
      <c r="A61" s="40"/>
      <c r="B61" s="46"/>
      <c r="C61" s="304" t="s">
        <v>417</v>
      </c>
      <c r="D61" s="305" t="s">
        <v>21</v>
      </c>
      <c r="E61" s="306" t="s">
        <v>21</v>
      </c>
      <c r="F61" s="307">
        <v>141.19</v>
      </c>
      <c r="G61" s="40"/>
      <c r="H61" s="46"/>
    </row>
    <row r="62" s="2" customFormat="1" ht="16.8" customHeight="1">
      <c r="A62" s="40"/>
      <c r="B62" s="46"/>
      <c r="C62" s="308" t="s">
        <v>21</v>
      </c>
      <c r="D62" s="308" t="s">
        <v>450</v>
      </c>
      <c r="E62" s="19" t="s">
        <v>21</v>
      </c>
      <c r="F62" s="309">
        <v>102.59999999999999</v>
      </c>
      <c r="G62" s="40"/>
      <c r="H62" s="46"/>
    </row>
    <row r="63" s="2" customFormat="1" ht="16.8" customHeight="1">
      <c r="A63" s="40"/>
      <c r="B63" s="46"/>
      <c r="C63" s="308" t="s">
        <v>21</v>
      </c>
      <c r="D63" s="308" t="s">
        <v>451</v>
      </c>
      <c r="E63" s="19" t="s">
        <v>21</v>
      </c>
      <c r="F63" s="309">
        <v>38.590000000000003</v>
      </c>
      <c r="G63" s="40"/>
      <c r="H63" s="46"/>
    </row>
    <row r="64" s="2" customFormat="1" ht="16.8" customHeight="1">
      <c r="A64" s="40"/>
      <c r="B64" s="46"/>
      <c r="C64" s="308" t="s">
        <v>417</v>
      </c>
      <c r="D64" s="308" t="s">
        <v>180</v>
      </c>
      <c r="E64" s="19" t="s">
        <v>21</v>
      </c>
      <c r="F64" s="309">
        <v>141.19</v>
      </c>
      <c r="G64" s="40"/>
      <c r="H64" s="46"/>
    </row>
    <row r="65" s="2" customFormat="1" ht="16.8" customHeight="1">
      <c r="A65" s="40"/>
      <c r="B65" s="46"/>
      <c r="C65" s="310" t="s">
        <v>1141</v>
      </c>
      <c r="D65" s="40"/>
      <c r="E65" s="40"/>
      <c r="F65" s="40"/>
      <c r="G65" s="40"/>
      <c r="H65" s="46"/>
    </row>
    <row r="66" s="2" customFormat="1" ht="16.8" customHeight="1">
      <c r="A66" s="40"/>
      <c r="B66" s="46"/>
      <c r="C66" s="308" t="s">
        <v>446</v>
      </c>
      <c r="D66" s="308" t="s">
        <v>447</v>
      </c>
      <c r="E66" s="19" t="s">
        <v>199</v>
      </c>
      <c r="F66" s="309">
        <v>141.19</v>
      </c>
      <c r="G66" s="40"/>
      <c r="H66" s="46"/>
    </row>
    <row r="67" s="2" customFormat="1" ht="16.8" customHeight="1">
      <c r="A67" s="40"/>
      <c r="B67" s="46"/>
      <c r="C67" s="308" t="s">
        <v>430</v>
      </c>
      <c r="D67" s="308" t="s">
        <v>1153</v>
      </c>
      <c r="E67" s="19" t="s">
        <v>199</v>
      </c>
      <c r="F67" s="309">
        <v>141.19</v>
      </c>
      <c r="G67" s="40"/>
      <c r="H67" s="46"/>
    </row>
    <row r="68" s="2" customFormat="1" ht="16.8" customHeight="1">
      <c r="A68" s="40"/>
      <c r="B68" s="46"/>
      <c r="C68" s="308" t="s">
        <v>454</v>
      </c>
      <c r="D68" s="308" t="s">
        <v>455</v>
      </c>
      <c r="E68" s="19" t="s">
        <v>199</v>
      </c>
      <c r="F68" s="309">
        <v>2.8239999999999998</v>
      </c>
      <c r="G68" s="40"/>
      <c r="H68" s="46"/>
    </row>
    <row r="69" s="2" customFormat="1" ht="16.8" customHeight="1">
      <c r="A69" s="40"/>
      <c r="B69" s="46"/>
      <c r="C69" s="308" t="s">
        <v>473</v>
      </c>
      <c r="D69" s="308" t="s">
        <v>474</v>
      </c>
      <c r="E69" s="19" t="s">
        <v>199</v>
      </c>
      <c r="F69" s="309">
        <v>141.19</v>
      </c>
      <c r="G69" s="40"/>
      <c r="H69" s="46"/>
    </row>
    <row r="70" s="2" customFormat="1" ht="16.8" customHeight="1">
      <c r="A70" s="40"/>
      <c r="B70" s="46"/>
      <c r="C70" s="308" t="s">
        <v>477</v>
      </c>
      <c r="D70" s="308" t="s">
        <v>478</v>
      </c>
      <c r="E70" s="19" t="s">
        <v>199</v>
      </c>
      <c r="F70" s="309">
        <v>141.19</v>
      </c>
      <c r="G70" s="40"/>
      <c r="H70" s="46"/>
    </row>
    <row r="71" s="2" customFormat="1" ht="16.8" customHeight="1">
      <c r="A71" s="40"/>
      <c r="B71" s="46"/>
      <c r="C71" s="308" t="s">
        <v>481</v>
      </c>
      <c r="D71" s="308" t="s">
        <v>482</v>
      </c>
      <c r="E71" s="19" t="s">
        <v>199</v>
      </c>
      <c r="F71" s="309">
        <v>141.19</v>
      </c>
      <c r="G71" s="40"/>
      <c r="H71" s="46"/>
    </row>
    <row r="72" s="2" customFormat="1" ht="16.8" customHeight="1">
      <c r="A72" s="40"/>
      <c r="B72" s="46"/>
      <c r="C72" s="308" t="s">
        <v>491</v>
      </c>
      <c r="D72" s="308" t="s">
        <v>492</v>
      </c>
      <c r="E72" s="19" t="s">
        <v>199</v>
      </c>
      <c r="F72" s="309">
        <v>141.19</v>
      </c>
      <c r="G72" s="40"/>
      <c r="H72" s="46"/>
    </row>
    <row r="73" s="2" customFormat="1" ht="16.8" customHeight="1">
      <c r="A73" s="40"/>
      <c r="B73" s="46"/>
      <c r="C73" s="308" t="s">
        <v>501</v>
      </c>
      <c r="D73" s="308" t="s">
        <v>502</v>
      </c>
      <c r="E73" s="19" t="s">
        <v>199</v>
      </c>
      <c r="F73" s="309">
        <v>141.19</v>
      </c>
      <c r="G73" s="40"/>
      <c r="H73" s="46"/>
    </row>
    <row r="74" s="2" customFormat="1" ht="16.8" customHeight="1">
      <c r="A74" s="40"/>
      <c r="B74" s="46"/>
      <c r="C74" s="308" t="s">
        <v>507</v>
      </c>
      <c r="D74" s="308" t="s">
        <v>508</v>
      </c>
      <c r="E74" s="19" t="s">
        <v>199</v>
      </c>
      <c r="F74" s="309">
        <v>62.862000000000002</v>
      </c>
      <c r="G74" s="40"/>
      <c r="H74" s="46"/>
    </row>
    <row r="75" s="2" customFormat="1" ht="16.8" customHeight="1">
      <c r="A75" s="40"/>
      <c r="B75" s="46"/>
      <c r="C75" s="308" t="s">
        <v>516</v>
      </c>
      <c r="D75" s="308" t="s">
        <v>517</v>
      </c>
      <c r="E75" s="19" t="s">
        <v>199</v>
      </c>
      <c r="F75" s="309">
        <v>419.07499999999999</v>
      </c>
      <c r="G75" s="40"/>
      <c r="H75" s="46"/>
    </row>
    <row r="76" s="2" customFormat="1" ht="16.8" customHeight="1">
      <c r="A76" s="40"/>
      <c r="B76" s="46"/>
      <c r="C76" s="308" t="s">
        <v>520</v>
      </c>
      <c r="D76" s="308" t="s">
        <v>521</v>
      </c>
      <c r="E76" s="19" t="s">
        <v>199</v>
      </c>
      <c r="F76" s="309">
        <v>419.07499999999999</v>
      </c>
      <c r="G76" s="40"/>
      <c r="H76" s="46"/>
    </row>
    <row r="77" s="2" customFormat="1" ht="26.4" customHeight="1">
      <c r="A77" s="40"/>
      <c r="B77" s="46"/>
      <c r="C77" s="303" t="s">
        <v>1154</v>
      </c>
      <c r="D77" s="303" t="s">
        <v>98</v>
      </c>
      <c r="E77" s="40"/>
      <c r="F77" s="40"/>
      <c r="G77" s="40"/>
      <c r="H77" s="46"/>
    </row>
    <row r="78" s="2" customFormat="1" ht="16.8" customHeight="1">
      <c r="A78" s="40"/>
      <c r="B78" s="46"/>
      <c r="C78" s="304" t="s">
        <v>537</v>
      </c>
      <c r="D78" s="305" t="s">
        <v>21</v>
      </c>
      <c r="E78" s="306" t="s">
        <v>21</v>
      </c>
      <c r="F78" s="307">
        <v>6.7599999999999998</v>
      </c>
      <c r="G78" s="40"/>
      <c r="H78" s="46"/>
    </row>
    <row r="79" s="2" customFormat="1" ht="16.8" customHeight="1">
      <c r="A79" s="40"/>
      <c r="B79" s="46"/>
      <c r="C79" s="308" t="s">
        <v>537</v>
      </c>
      <c r="D79" s="308" t="s">
        <v>834</v>
      </c>
      <c r="E79" s="19" t="s">
        <v>21</v>
      </c>
      <c r="F79" s="309">
        <v>6.7599999999999998</v>
      </c>
      <c r="G79" s="40"/>
      <c r="H79" s="46"/>
    </row>
    <row r="80" s="2" customFormat="1" ht="16.8" customHeight="1">
      <c r="A80" s="40"/>
      <c r="B80" s="46"/>
      <c r="C80" s="310" t="s">
        <v>1141</v>
      </c>
      <c r="D80" s="40"/>
      <c r="E80" s="40"/>
      <c r="F80" s="40"/>
      <c r="G80" s="40"/>
      <c r="H80" s="46"/>
    </row>
    <row r="81" s="2" customFormat="1" ht="16.8" customHeight="1">
      <c r="A81" s="40"/>
      <c r="B81" s="46"/>
      <c r="C81" s="308" t="s">
        <v>830</v>
      </c>
      <c r="D81" s="308" t="s">
        <v>831</v>
      </c>
      <c r="E81" s="19" t="s">
        <v>199</v>
      </c>
      <c r="F81" s="309">
        <v>13.52</v>
      </c>
      <c r="G81" s="40"/>
      <c r="H81" s="46"/>
    </row>
    <row r="82" s="2" customFormat="1" ht="16.8" customHeight="1">
      <c r="A82" s="40"/>
      <c r="B82" s="46"/>
      <c r="C82" s="308" t="s">
        <v>790</v>
      </c>
      <c r="D82" s="308" t="s">
        <v>791</v>
      </c>
      <c r="E82" s="19" t="s">
        <v>199</v>
      </c>
      <c r="F82" s="309">
        <v>13.52</v>
      </c>
      <c r="G82" s="40"/>
      <c r="H82" s="46"/>
    </row>
    <row r="83" s="2" customFormat="1" ht="16.8" customHeight="1">
      <c r="A83" s="40"/>
      <c r="B83" s="46"/>
      <c r="C83" s="308" t="s">
        <v>860</v>
      </c>
      <c r="D83" s="308" t="s">
        <v>861</v>
      </c>
      <c r="E83" s="19" t="s">
        <v>199</v>
      </c>
      <c r="F83" s="309">
        <v>6.7599999999999998</v>
      </c>
      <c r="G83" s="40"/>
      <c r="H83" s="46"/>
    </row>
    <row r="84" s="2" customFormat="1" ht="16.8" customHeight="1">
      <c r="A84" s="40"/>
      <c r="B84" s="46"/>
      <c r="C84" s="308" t="s">
        <v>802</v>
      </c>
      <c r="D84" s="308" t="s">
        <v>803</v>
      </c>
      <c r="E84" s="19" t="s">
        <v>239</v>
      </c>
      <c r="F84" s="309">
        <v>0.059999999999999998</v>
      </c>
      <c r="G84" s="40"/>
      <c r="H84" s="46"/>
    </row>
    <row r="85" s="2" customFormat="1" ht="16.8" customHeight="1">
      <c r="A85" s="40"/>
      <c r="B85" s="46"/>
      <c r="C85" s="308" t="s">
        <v>802</v>
      </c>
      <c r="D85" s="308" t="s">
        <v>803</v>
      </c>
      <c r="E85" s="19" t="s">
        <v>239</v>
      </c>
      <c r="F85" s="309">
        <v>0.017999999999999999</v>
      </c>
      <c r="G85" s="40"/>
      <c r="H85" s="46"/>
    </row>
    <row r="86" s="2" customFormat="1">
      <c r="A86" s="40"/>
      <c r="B86" s="46"/>
      <c r="C86" s="308" t="s">
        <v>844</v>
      </c>
      <c r="D86" s="308" t="s">
        <v>845</v>
      </c>
      <c r="E86" s="19" t="s">
        <v>199</v>
      </c>
      <c r="F86" s="309">
        <v>65.025999999999996</v>
      </c>
      <c r="G86" s="40"/>
      <c r="H86" s="46"/>
    </row>
    <row r="87" s="2" customFormat="1" ht="16.8" customHeight="1">
      <c r="A87" s="40"/>
      <c r="B87" s="46"/>
      <c r="C87" s="308" t="s">
        <v>870</v>
      </c>
      <c r="D87" s="308" t="s">
        <v>871</v>
      </c>
      <c r="E87" s="19" t="s">
        <v>199</v>
      </c>
      <c r="F87" s="309">
        <v>31.481999999999999</v>
      </c>
      <c r="G87" s="40"/>
      <c r="H87" s="46"/>
    </row>
    <row r="88" s="2" customFormat="1" ht="16.8" customHeight="1">
      <c r="A88" s="40"/>
      <c r="B88" s="46"/>
      <c r="C88" s="304" t="s">
        <v>539</v>
      </c>
      <c r="D88" s="305" t="s">
        <v>21</v>
      </c>
      <c r="E88" s="306" t="s">
        <v>21</v>
      </c>
      <c r="F88" s="307">
        <v>20.616</v>
      </c>
      <c r="G88" s="40"/>
      <c r="H88" s="46"/>
    </row>
    <row r="89" s="2" customFormat="1" ht="16.8" customHeight="1">
      <c r="A89" s="40"/>
      <c r="B89" s="46"/>
      <c r="C89" s="308" t="s">
        <v>539</v>
      </c>
      <c r="D89" s="308" t="s">
        <v>841</v>
      </c>
      <c r="E89" s="19" t="s">
        <v>21</v>
      </c>
      <c r="F89" s="309">
        <v>20.616</v>
      </c>
      <c r="G89" s="40"/>
      <c r="H89" s="46"/>
    </row>
    <row r="90" s="2" customFormat="1" ht="16.8" customHeight="1">
      <c r="A90" s="40"/>
      <c r="B90" s="46"/>
      <c r="C90" s="310" t="s">
        <v>1141</v>
      </c>
      <c r="D90" s="40"/>
      <c r="E90" s="40"/>
      <c r="F90" s="40"/>
      <c r="G90" s="40"/>
      <c r="H90" s="46"/>
    </row>
    <row r="91" s="2" customFormat="1" ht="16.8" customHeight="1">
      <c r="A91" s="40"/>
      <c r="B91" s="46"/>
      <c r="C91" s="308" t="s">
        <v>837</v>
      </c>
      <c r="D91" s="308" t="s">
        <v>838</v>
      </c>
      <c r="E91" s="19" t="s">
        <v>199</v>
      </c>
      <c r="F91" s="309">
        <v>41.231999999999999</v>
      </c>
      <c r="G91" s="40"/>
      <c r="H91" s="46"/>
    </row>
    <row r="92" s="2" customFormat="1" ht="16.8" customHeight="1">
      <c r="A92" s="40"/>
      <c r="B92" s="46"/>
      <c r="C92" s="308" t="s">
        <v>808</v>
      </c>
      <c r="D92" s="308" t="s">
        <v>809</v>
      </c>
      <c r="E92" s="19" t="s">
        <v>199</v>
      </c>
      <c r="F92" s="309">
        <v>41.231999999999999</v>
      </c>
      <c r="G92" s="40"/>
      <c r="H92" s="46"/>
    </row>
    <row r="93" s="2" customFormat="1" ht="16.8" customHeight="1">
      <c r="A93" s="40"/>
      <c r="B93" s="46"/>
      <c r="C93" s="308" t="s">
        <v>865</v>
      </c>
      <c r="D93" s="308" t="s">
        <v>866</v>
      </c>
      <c r="E93" s="19" t="s">
        <v>199</v>
      </c>
      <c r="F93" s="309">
        <v>20.616</v>
      </c>
      <c r="G93" s="40"/>
      <c r="H93" s="46"/>
    </row>
    <row r="94" s="2" customFormat="1" ht="16.8" customHeight="1">
      <c r="A94" s="40"/>
      <c r="B94" s="46"/>
      <c r="C94" s="308" t="s">
        <v>802</v>
      </c>
      <c r="D94" s="308" t="s">
        <v>803</v>
      </c>
      <c r="E94" s="19" t="s">
        <v>239</v>
      </c>
      <c r="F94" s="309">
        <v>0.017999999999999999</v>
      </c>
      <c r="G94" s="40"/>
      <c r="H94" s="46"/>
    </row>
    <row r="95" s="2" customFormat="1">
      <c r="A95" s="40"/>
      <c r="B95" s="46"/>
      <c r="C95" s="308" t="s">
        <v>844</v>
      </c>
      <c r="D95" s="308" t="s">
        <v>845</v>
      </c>
      <c r="E95" s="19" t="s">
        <v>199</v>
      </c>
      <c r="F95" s="309">
        <v>65.025999999999996</v>
      </c>
      <c r="G95" s="40"/>
      <c r="H95" s="46"/>
    </row>
    <row r="96" s="2" customFormat="1" ht="16.8" customHeight="1">
      <c r="A96" s="40"/>
      <c r="B96" s="46"/>
      <c r="C96" s="308" t="s">
        <v>870</v>
      </c>
      <c r="D96" s="308" t="s">
        <v>871</v>
      </c>
      <c r="E96" s="19" t="s">
        <v>199</v>
      </c>
      <c r="F96" s="309">
        <v>31.481999999999999</v>
      </c>
      <c r="G96" s="40"/>
      <c r="H96" s="46"/>
    </row>
    <row r="97" s="2" customFormat="1" ht="16.8" customHeight="1">
      <c r="A97" s="40"/>
      <c r="B97" s="46"/>
      <c r="C97" s="304" t="s">
        <v>543</v>
      </c>
      <c r="D97" s="305" t="s">
        <v>21</v>
      </c>
      <c r="E97" s="306" t="s">
        <v>21</v>
      </c>
      <c r="F97" s="307">
        <v>307.62</v>
      </c>
      <c r="G97" s="40"/>
      <c r="H97" s="46"/>
    </row>
    <row r="98" s="2" customFormat="1" ht="16.8" customHeight="1">
      <c r="A98" s="40"/>
      <c r="B98" s="46"/>
      <c r="C98" s="308" t="s">
        <v>21</v>
      </c>
      <c r="D98" s="308" t="s">
        <v>1023</v>
      </c>
      <c r="E98" s="19" t="s">
        <v>21</v>
      </c>
      <c r="F98" s="309">
        <v>102.59999999999999</v>
      </c>
      <c r="G98" s="40"/>
      <c r="H98" s="46"/>
    </row>
    <row r="99" s="2" customFormat="1" ht="16.8" customHeight="1">
      <c r="A99" s="40"/>
      <c r="B99" s="46"/>
      <c r="C99" s="308" t="s">
        <v>21</v>
      </c>
      <c r="D99" s="308" t="s">
        <v>1024</v>
      </c>
      <c r="E99" s="19" t="s">
        <v>21</v>
      </c>
      <c r="F99" s="309">
        <v>165.02000000000001</v>
      </c>
      <c r="G99" s="40"/>
      <c r="H99" s="46"/>
    </row>
    <row r="100" s="2" customFormat="1" ht="16.8" customHeight="1">
      <c r="A100" s="40"/>
      <c r="B100" s="46"/>
      <c r="C100" s="308" t="s">
        <v>21</v>
      </c>
      <c r="D100" s="308" t="s">
        <v>1025</v>
      </c>
      <c r="E100" s="19" t="s">
        <v>21</v>
      </c>
      <c r="F100" s="309">
        <v>40</v>
      </c>
      <c r="G100" s="40"/>
      <c r="H100" s="46"/>
    </row>
    <row r="101" s="2" customFormat="1" ht="16.8" customHeight="1">
      <c r="A101" s="40"/>
      <c r="B101" s="46"/>
      <c r="C101" s="308" t="s">
        <v>21</v>
      </c>
      <c r="D101" s="308" t="s">
        <v>1026</v>
      </c>
      <c r="E101" s="19" t="s">
        <v>21</v>
      </c>
      <c r="F101" s="309">
        <v>0</v>
      </c>
      <c r="G101" s="40"/>
      <c r="H101" s="46"/>
    </row>
    <row r="102" s="2" customFormat="1" ht="16.8" customHeight="1">
      <c r="A102" s="40"/>
      <c r="B102" s="46"/>
      <c r="C102" s="308" t="s">
        <v>543</v>
      </c>
      <c r="D102" s="308" t="s">
        <v>180</v>
      </c>
      <c r="E102" s="19" t="s">
        <v>21</v>
      </c>
      <c r="F102" s="309">
        <v>307.62</v>
      </c>
      <c r="G102" s="40"/>
      <c r="H102" s="46"/>
    </row>
    <row r="103" s="2" customFormat="1" ht="16.8" customHeight="1">
      <c r="A103" s="40"/>
      <c r="B103" s="46"/>
      <c r="C103" s="310" t="s">
        <v>1141</v>
      </c>
      <c r="D103" s="40"/>
      <c r="E103" s="40"/>
      <c r="F103" s="40"/>
      <c r="G103" s="40"/>
      <c r="H103" s="46"/>
    </row>
    <row r="104" s="2" customFormat="1" ht="16.8" customHeight="1">
      <c r="A104" s="40"/>
      <c r="B104" s="46"/>
      <c r="C104" s="308" t="s">
        <v>1019</v>
      </c>
      <c r="D104" s="308" t="s">
        <v>1155</v>
      </c>
      <c r="E104" s="19" t="s">
        <v>199</v>
      </c>
      <c r="F104" s="309">
        <v>307.62</v>
      </c>
      <c r="G104" s="40"/>
      <c r="H104" s="46"/>
    </row>
    <row r="105" s="2" customFormat="1" ht="16.8" customHeight="1">
      <c r="A105" s="40"/>
      <c r="B105" s="46"/>
      <c r="C105" s="308" t="s">
        <v>1028</v>
      </c>
      <c r="D105" s="308" t="s">
        <v>1156</v>
      </c>
      <c r="E105" s="19" t="s">
        <v>199</v>
      </c>
      <c r="F105" s="309">
        <v>307.62</v>
      </c>
      <c r="G105" s="40"/>
      <c r="H105" s="46"/>
    </row>
    <row r="106" s="2" customFormat="1" ht="16.8" customHeight="1">
      <c r="A106" s="40"/>
      <c r="B106" s="46"/>
      <c r="C106" s="308" t="s">
        <v>1033</v>
      </c>
      <c r="D106" s="308" t="s">
        <v>1157</v>
      </c>
      <c r="E106" s="19" t="s">
        <v>199</v>
      </c>
      <c r="F106" s="309">
        <v>307.62</v>
      </c>
      <c r="G106" s="40"/>
      <c r="H106" s="46"/>
    </row>
    <row r="107" s="2" customFormat="1" ht="16.8" customHeight="1">
      <c r="A107" s="40"/>
      <c r="B107" s="46"/>
      <c r="C107" s="304" t="s">
        <v>535</v>
      </c>
      <c r="D107" s="305" t="s">
        <v>21</v>
      </c>
      <c r="E107" s="306" t="s">
        <v>21</v>
      </c>
      <c r="F107" s="307">
        <v>7.8600000000000003</v>
      </c>
      <c r="G107" s="40"/>
      <c r="H107" s="46"/>
    </row>
    <row r="108" s="2" customFormat="1" ht="16.8" customHeight="1">
      <c r="A108" s="40"/>
      <c r="B108" s="46"/>
      <c r="C108" s="308" t="s">
        <v>21</v>
      </c>
      <c r="D108" s="308" t="s">
        <v>1048</v>
      </c>
      <c r="E108" s="19" t="s">
        <v>21</v>
      </c>
      <c r="F108" s="309">
        <v>7.8600000000000003</v>
      </c>
      <c r="G108" s="40"/>
      <c r="H108" s="46"/>
    </row>
    <row r="109" s="2" customFormat="1" ht="16.8" customHeight="1">
      <c r="A109" s="40"/>
      <c r="B109" s="46"/>
      <c r="C109" s="308" t="s">
        <v>535</v>
      </c>
      <c r="D109" s="308" t="s">
        <v>180</v>
      </c>
      <c r="E109" s="19" t="s">
        <v>21</v>
      </c>
      <c r="F109" s="309">
        <v>7.8600000000000003</v>
      </c>
      <c r="G109" s="40"/>
      <c r="H109" s="46"/>
    </row>
    <row r="110" s="2" customFormat="1" ht="16.8" customHeight="1">
      <c r="A110" s="40"/>
      <c r="B110" s="46"/>
      <c r="C110" s="310" t="s">
        <v>1141</v>
      </c>
      <c r="D110" s="40"/>
      <c r="E110" s="40"/>
      <c r="F110" s="40"/>
      <c r="G110" s="40"/>
      <c r="H110" s="46"/>
    </row>
    <row r="111" s="2" customFormat="1" ht="16.8" customHeight="1">
      <c r="A111" s="40"/>
      <c r="B111" s="46"/>
      <c r="C111" s="308" t="s">
        <v>1044</v>
      </c>
      <c r="D111" s="308" t="s">
        <v>1045</v>
      </c>
      <c r="E111" s="19" t="s">
        <v>199</v>
      </c>
      <c r="F111" s="309">
        <v>7.8600000000000003</v>
      </c>
      <c r="G111" s="40"/>
      <c r="H111" s="46"/>
    </row>
    <row r="112" s="2" customFormat="1" ht="16.8" customHeight="1">
      <c r="A112" s="40"/>
      <c r="B112" s="46"/>
      <c r="C112" s="308" t="s">
        <v>1040</v>
      </c>
      <c r="D112" s="308" t="s">
        <v>1158</v>
      </c>
      <c r="E112" s="19" t="s">
        <v>199</v>
      </c>
      <c r="F112" s="309">
        <v>7.8600000000000003</v>
      </c>
      <c r="G112" s="40"/>
      <c r="H112" s="46"/>
    </row>
    <row r="113" s="2" customFormat="1" ht="16.8" customHeight="1">
      <c r="A113" s="40"/>
      <c r="B113" s="46"/>
      <c r="C113" s="308" t="s">
        <v>1050</v>
      </c>
      <c r="D113" s="308" t="s">
        <v>1051</v>
      </c>
      <c r="E113" s="19" t="s">
        <v>199</v>
      </c>
      <c r="F113" s="309">
        <v>7.8600000000000003</v>
      </c>
      <c r="G113" s="40"/>
      <c r="H113" s="46"/>
    </row>
    <row r="114" s="2" customFormat="1" ht="16.8" customHeight="1">
      <c r="A114" s="40"/>
      <c r="B114" s="46"/>
      <c r="C114" s="308" t="s">
        <v>1055</v>
      </c>
      <c r="D114" s="308" t="s">
        <v>1056</v>
      </c>
      <c r="E114" s="19" t="s">
        <v>199</v>
      </c>
      <c r="F114" s="309">
        <v>7.8600000000000003</v>
      </c>
      <c r="G114" s="40"/>
      <c r="H114" s="46"/>
    </row>
    <row r="115" s="2" customFormat="1" ht="16.8" customHeight="1">
      <c r="A115" s="40"/>
      <c r="B115" s="46"/>
      <c r="C115" s="308" t="s">
        <v>896</v>
      </c>
      <c r="D115" s="308" t="s">
        <v>1159</v>
      </c>
      <c r="E115" s="19" t="s">
        <v>199</v>
      </c>
      <c r="F115" s="309">
        <v>7.8600000000000003</v>
      </c>
      <c r="G115" s="40"/>
      <c r="H115" s="46"/>
    </row>
    <row r="116" s="2" customFormat="1" ht="16.8" customHeight="1">
      <c r="A116" s="40"/>
      <c r="B116" s="46"/>
      <c r="C116" s="308" t="s">
        <v>1060</v>
      </c>
      <c r="D116" s="308" t="s">
        <v>1061</v>
      </c>
      <c r="E116" s="19" t="s">
        <v>199</v>
      </c>
      <c r="F116" s="309">
        <v>7.8600000000000003</v>
      </c>
      <c r="G116" s="40"/>
      <c r="H116" s="46"/>
    </row>
    <row r="117" s="2" customFormat="1" ht="16.8" customHeight="1">
      <c r="A117" s="40"/>
      <c r="B117" s="46"/>
      <c r="C117" s="304" t="s">
        <v>541</v>
      </c>
      <c r="D117" s="305" t="s">
        <v>21</v>
      </c>
      <c r="E117" s="306" t="s">
        <v>21</v>
      </c>
      <c r="F117" s="307">
        <v>165.02000000000001</v>
      </c>
      <c r="G117" s="40"/>
      <c r="H117" s="46"/>
    </row>
    <row r="118" s="2" customFormat="1" ht="16.8" customHeight="1">
      <c r="A118" s="40"/>
      <c r="B118" s="46"/>
      <c r="C118" s="308" t="s">
        <v>21</v>
      </c>
      <c r="D118" s="308" t="s">
        <v>698</v>
      </c>
      <c r="E118" s="19" t="s">
        <v>21</v>
      </c>
      <c r="F118" s="309">
        <v>109.81999999999999</v>
      </c>
      <c r="G118" s="40"/>
      <c r="H118" s="46"/>
    </row>
    <row r="119" s="2" customFormat="1" ht="16.8" customHeight="1">
      <c r="A119" s="40"/>
      <c r="B119" s="46"/>
      <c r="C119" s="308" t="s">
        <v>21</v>
      </c>
      <c r="D119" s="308" t="s">
        <v>699</v>
      </c>
      <c r="E119" s="19" t="s">
        <v>21</v>
      </c>
      <c r="F119" s="309">
        <v>55.200000000000003</v>
      </c>
      <c r="G119" s="40"/>
      <c r="H119" s="46"/>
    </row>
    <row r="120" s="2" customFormat="1" ht="16.8" customHeight="1">
      <c r="A120" s="40"/>
      <c r="B120" s="46"/>
      <c r="C120" s="308" t="s">
        <v>541</v>
      </c>
      <c r="D120" s="308" t="s">
        <v>171</v>
      </c>
      <c r="E120" s="19" t="s">
        <v>21</v>
      </c>
      <c r="F120" s="309">
        <v>165.02000000000001</v>
      </c>
      <c r="G120" s="40"/>
      <c r="H120" s="46"/>
    </row>
    <row r="121" s="2" customFormat="1" ht="16.8" customHeight="1">
      <c r="A121" s="40"/>
      <c r="B121" s="46"/>
      <c r="C121" s="310" t="s">
        <v>1141</v>
      </c>
      <c r="D121" s="40"/>
      <c r="E121" s="40"/>
      <c r="F121" s="40"/>
      <c r="G121" s="40"/>
      <c r="H121" s="46"/>
    </row>
    <row r="122" s="2" customFormat="1" ht="16.8" customHeight="1">
      <c r="A122" s="40"/>
      <c r="B122" s="46"/>
      <c r="C122" s="308" t="s">
        <v>694</v>
      </c>
      <c r="D122" s="308" t="s">
        <v>1160</v>
      </c>
      <c r="E122" s="19" t="s">
        <v>199</v>
      </c>
      <c r="F122" s="309">
        <v>165.02000000000001</v>
      </c>
      <c r="G122" s="40"/>
      <c r="H122" s="46"/>
    </row>
    <row r="123" s="2" customFormat="1" ht="16.8" customHeight="1">
      <c r="A123" s="40"/>
      <c r="B123" s="46"/>
      <c r="C123" s="308" t="s">
        <v>700</v>
      </c>
      <c r="D123" s="308" t="s">
        <v>1161</v>
      </c>
      <c r="E123" s="19" t="s">
        <v>199</v>
      </c>
      <c r="F123" s="309">
        <v>165.02000000000001</v>
      </c>
      <c r="G123" s="40"/>
      <c r="H123" s="46"/>
    </row>
    <row r="124" s="2" customFormat="1" ht="16.8" customHeight="1">
      <c r="A124" s="40"/>
      <c r="B124" s="46"/>
      <c r="C124" s="308" t="s">
        <v>1019</v>
      </c>
      <c r="D124" s="308" t="s">
        <v>1155</v>
      </c>
      <c r="E124" s="19" t="s">
        <v>199</v>
      </c>
      <c r="F124" s="309">
        <v>307.62</v>
      </c>
      <c r="G124" s="40"/>
      <c r="H124" s="46"/>
    </row>
    <row r="125" s="2" customFormat="1" ht="16.8" customHeight="1">
      <c r="A125" s="40"/>
      <c r="B125" s="46"/>
      <c r="C125" s="304" t="s">
        <v>546</v>
      </c>
      <c r="D125" s="305" t="s">
        <v>21</v>
      </c>
      <c r="E125" s="306" t="s">
        <v>21</v>
      </c>
      <c r="F125" s="307">
        <v>141.19</v>
      </c>
      <c r="G125" s="40"/>
      <c r="H125" s="46"/>
    </row>
    <row r="126" s="2" customFormat="1" ht="16.8" customHeight="1">
      <c r="A126" s="40"/>
      <c r="B126" s="46"/>
      <c r="C126" s="308" t="s">
        <v>21</v>
      </c>
      <c r="D126" s="308" t="s">
        <v>670</v>
      </c>
      <c r="E126" s="19" t="s">
        <v>21</v>
      </c>
      <c r="F126" s="309">
        <v>0</v>
      </c>
      <c r="G126" s="40"/>
      <c r="H126" s="46"/>
    </row>
    <row r="127" s="2" customFormat="1" ht="16.8" customHeight="1">
      <c r="A127" s="40"/>
      <c r="B127" s="46"/>
      <c r="C127" s="308" t="s">
        <v>21</v>
      </c>
      <c r="D127" s="308" t="s">
        <v>451</v>
      </c>
      <c r="E127" s="19" t="s">
        <v>21</v>
      </c>
      <c r="F127" s="309">
        <v>38.590000000000003</v>
      </c>
      <c r="G127" s="40"/>
      <c r="H127" s="46"/>
    </row>
    <row r="128" s="2" customFormat="1" ht="16.8" customHeight="1">
      <c r="A128" s="40"/>
      <c r="B128" s="46"/>
      <c r="C128" s="308" t="s">
        <v>21</v>
      </c>
      <c r="D128" s="308" t="s">
        <v>671</v>
      </c>
      <c r="E128" s="19" t="s">
        <v>21</v>
      </c>
      <c r="F128" s="309">
        <v>102.59999999999999</v>
      </c>
      <c r="G128" s="40"/>
      <c r="H128" s="46"/>
    </row>
    <row r="129" s="2" customFormat="1" ht="16.8" customHeight="1">
      <c r="A129" s="40"/>
      <c r="B129" s="46"/>
      <c r="C129" s="308" t="s">
        <v>546</v>
      </c>
      <c r="D129" s="308" t="s">
        <v>171</v>
      </c>
      <c r="E129" s="19" t="s">
        <v>21</v>
      </c>
      <c r="F129" s="309">
        <v>141.19</v>
      </c>
      <c r="G129" s="40"/>
      <c r="H129" s="46"/>
    </row>
    <row r="130" s="2" customFormat="1" ht="16.8" customHeight="1">
      <c r="A130" s="40"/>
      <c r="B130" s="46"/>
      <c r="C130" s="310" t="s">
        <v>1141</v>
      </c>
      <c r="D130" s="40"/>
      <c r="E130" s="40"/>
      <c r="F130" s="40"/>
      <c r="G130" s="40"/>
      <c r="H130" s="46"/>
    </row>
    <row r="131" s="2" customFormat="1" ht="16.8" customHeight="1">
      <c r="A131" s="40"/>
      <c r="B131" s="46"/>
      <c r="C131" s="308" t="s">
        <v>666</v>
      </c>
      <c r="D131" s="308" t="s">
        <v>1162</v>
      </c>
      <c r="E131" s="19" t="s">
        <v>160</v>
      </c>
      <c r="F131" s="309">
        <v>12.989000000000001</v>
      </c>
      <c r="G131" s="40"/>
      <c r="H131" s="46"/>
    </row>
    <row r="132" s="2" customFormat="1" ht="16.8" customHeight="1">
      <c r="A132" s="40"/>
      <c r="B132" s="46"/>
      <c r="C132" s="308" t="s">
        <v>675</v>
      </c>
      <c r="D132" s="308" t="s">
        <v>1163</v>
      </c>
      <c r="E132" s="19" t="s">
        <v>199</v>
      </c>
      <c r="F132" s="309">
        <v>141.19</v>
      </c>
      <c r="G132" s="40"/>
      <c r="H132" s="46"/>
    </row>
    <row r="133" s="2" customFormat="1" ht="16.8" customHeight="1">
      <c r="A133" s="40"/>
      <c r="B133" s="46"/>
      <c r="C133" s="308" t="s">
        <v>704</v>
      </c>
      <c r="D133" s="308" t="s">
        <v>1164</v>
      </c>
      <c r="E133" s="19" t="s">
        <v>160</v>
      </c>
      <c r="F133" s="309">
        <v>7.7130000000000001</v>
      </c>
      <c r="G133" s="40"/>
      <c r="H133" s="46"/>
    </row>
    <row r="134" s="2" customFormat="1" ht="16.8" customHeight="1">
      <c r="A134" s="40"/>
      <c r="B134" s="46"/>
      <c r="C134" s="308" t="s">
        <v>710</v>
      </c>
      <c r="D134" s="308" t="s">
        <v>1165</v>
      </c>
      <c r="E134" s="19" t="s">
        <v>160</v>
      </c>
      <c r="F134" s="309">
        <v>16.943000000000001</v>
      </c>
      <c r="G134" s="40"/>
      <c r="H134" s="46"/>
    </row>
    <row r="135" s="2" customFormat="1" ht="16.8" customHeight="1">
      <c r="A135" s="40"/>
      <c r="B135" s="46"/>
      <c r="C135" s="308" t="s">
        <v>715</v>
      </c>
      <c r="D135" s="308" t="s">
        <v>1166</v>
      </c>
      <c r="E135" s="19" t="s">
        <v>160</v>
      </c>
      <c r="F135" s="309">
        <v>7.0599999999999996</v>
      </c>
      <c r="G135" s="40"/>
      <c r="H135" s="46"/>
    </row>
    <row r="136" s="2" customFormat="1" ht="16.8" customHeight="1">
      <c r="A136" s="40"/>
      <c r="B136" s="46"/>
      <c r="C136" s="308" t="s">
        <v>679</v>
      </c>
      <c r="D136" s="308" t="s">
        <v>1167</v>
      </c>
      <c r="E136" s="19" t="s">
        <v>160</v>
      </c>
      <c r="F136" s="309">
        <v>12.989000000000001</v>
      </c>
      <c r="G136" s="40"/>
      <c r="H136" s="46"/>
    </row>
    <row r="137" s="2" customFormat="1" ht="16.8" customHeight="1">
      <c r="A137" s="40"/>
      <c r="B137" s="46"/>
      <c r="C137" s="308" t="s">
        <v>683</v>
      </c>
      <c r="D137" s="308" t="s">
        <v>1168</v>
      </c>
      <c r="E137" s="19" t="s">
        <v>160</v>
      </c>
      <c r="F137" s="309">
        <v>12.989000000000001</v>
      </c>
      <c r="G137" s="40"/>
      <c r="H137" s="46"/>
    </row>
    <row r="138" s="2" customFormat="1" ht="16.8" customHeight="1">
      <c r="A138" s="40"/>
      <c r="B138" s="46"/>
      <c r="C138" s="308" t="s">
        <v>683</v>
      </c>
      <c r="D138" s="308" t="s">
        <v>1168</v>
      </c>
      <c r="E138" s="19" t="s">
        <v>160</v>
      </c>
      <c r="F138" s="309">
        <v>16.943000000000001</v>
      </c>
      <c r="G138" s="40"/>
      <c r="H138" s="46"/>
    </row>
    <row r="139" s="2" customFormat="1" ht="16.8" customHeight="1">
      <c r="A139" s="40"/>
      <c r="B139" s="46"/>
      <c r="C139" s="308" t="s">
        <v>688</v>
      </c>
      <c r="D139" s="308" t="s">
        <v>1169</v>
      </c>
      <c r="E139" s="19" t="s">
        <v>239</v>
      </c>
      <c r="F139" s="309">
        <v>0.93000000000000005</v>
      </c>
      <c r="G139" s="40"/>
      <c r="H139" s="46"/>
    </row>
    <row r="140" s="2" customFormat="1" ht="16.8" customHeight="1">
      <c r="A140" s="40"/>
      <c r="B140" s="46"/>
      <c r="C140" s="308" t="s">
        <v>688</v>
      </c>
      <c r="D140" s="308" t="s">
        <v>1169</v>
      </c>
      <c r="E140" s="19" t="s">
        <v>239</v>
      </c>
      <c r="F140" s="309">
        <v>0.78400000000000003</v>
      </c>
      <c r="G140" s="40"/>
      <c r="H140" s="46"/>
    </row>
    <row r="141" s="2" customFormat="1" ht="16.8" customHeight="1">
      <c r="A141" s="40"/>
      <c r="B141" s="46"/>
      <c r="C141" s="308" t="s">
        <v>725</v>
      </c>
      <c r="D141" s="308" t="s">
        <v>1170</v>
      </c>
      <c r="E141" s="19" t="s">
        <v>199</v>
      </c>
      <c r="F141" s="309">
        <v>148.25</v>
      </c>
      <c r="G141" s="40"/>
      <c r="H141" s="46"/>
    </row>
    <row r="142" s="2" customFormat="1" ht="16.8" customHeight="1">
      <c r="A142" s="40"/>
      <c r="B142" s="46"/>
      <c r="C142" s="308" t="s">
        <v>739</v>
      </c>
      <c r="D142" s="308" t="s">
        <v>1171</v>
      </c>
      <c r="E142" s="19" t="s">
        <v>160</v>
      </c>
      <c r="F142" s="309">
        <v>7.0599999999999996</v>
      </c>
      <c r="G142" s="40"/>
      <c r="H142" s="46"/>
    </row>
    <row r="143" s="2" customFormat="1" ht="16.8" customHeight="1">
      <c r="A143" s="40"/>
      <c r="B143" s="46"/>
      <c r="C143" s="308" t="s">
        <v>796</v>
      </c>
      <c r="D143" s="308" t="s">
        <v>1172</v>
      </c>
      <c r="E143" s="19" t="s">
        <v>199</v>
      </c>
      <c r="F143" s="309">
        <v>282.38</v>
      </c>
      <c r="G143" s="40"/>
      <c r="H143" s="46"/>
    </row>
    <row r="144" s="2" customFormat="1" ht="16.8" customHeight="1">
      <c r="A144" s="40"/>
      <c r="B144" s="46"/>
      <c r="C144" s="308" t="s">
        <v>819</v>
      </c>
      <c r="D144" s="308" t="s">
        <v>1173</v>
      </c>
      <c r="E144" s="19" t="s">
        <v>199</v>
      </c>
      <c r="F144" s="309">
        <v>282.38</v>
      </c>
      <c r="G144" s="40"/>
      <c r="H144" s="46"/>
    </row>
    <row r="145" s="2" customFormat="1" ht="16.8" customHeight="1">
      <c r="A145" s="40"/>
      <c r="B145" s="46"/>
      <c r="C145" s="308" t="s">
        <v>875</v>
      </c>
      <c r="D145" s="308" t="s">
        <v>1174</v>
      </c>
      <c r="E145" s="19" t="s">
        <v>199</v>
      </c>
      <c r="F145" s="309">
        <v>282.38</v>
      </c>
      <c r="G145" s="40"/>
      <c r="H145" s="46"/>
    </row>
    <row r="146" s="2" customFormat="1" ht="16.8" customHeight="1">
      <c r="A146" s="40"/>
      <c r="B146" s="46"/>
      <c r="C146" s="308" t="s">
        <v>802</v>
      </c>
      <c r="D146" s="308" t="s">
        <v>803</v>
      </c>
      <c r="E146" s="19" t="s">
        <v>239</v>
      </c>
      <c r="F146" s="309">
        <v>0.059999999999999998</v>
      </c>
      <c r="G146" s="40"/>
      <c r="H146" s="46"/>
    </row>
    <row r="147" s="2" customFormat="1" ht="16.8" customHeight="1">
      <c r="A147" s="40"/>
      <c r="B147" s="46"/>
      <c r="C147" s="308" t="s">
        <v>825</v>
      </c>
      <c r="D147" s="308" t="s">
        <v>826</v>
      </c>
      <c r="E147" s="19" t="s">
        <v>199</v>
      </c>
      <c r="F147" s="309">
        <v>329.11399999999998</v>
      </c>
      <c r="G147" s="40"/>
      <c r="H147" s="46"/>
    </row>
    <row r="148" s="2" customFormat="1">
      <c r="A148" s="40"/>
      <c r="B148" s="46"/>
      <c r="C148" s="308" t="s">
        <v>880</v>
      </c>
      <c r="D148" s="308" t="s">
        <v>881</v>
      </c>
      <c r="E148" s="19" t="s">
        <v>199</v>
      </c>
      <c r="F148" s="309">
        <v>329.11399999999998</v>
      </c>
      <c r="G148" s="40"/>
      <c r="H148" s="46"/>
    </row>
    <row r="149" s="2" customFormat="1" ht="16.8" customHeight="1">
      <c r="A149" s="40"/>
      <c r="B149" s="46"/>
      <c r="C149" s="304" t="s">
        <v>545</v>
      </c>
      <c r="D149" s="305" t="s">
        <v>21</v>
      </c>
      <c r="E149" s="306" t="s">
        <v>21</v>
      </c>
      <c r="F149" s="307">
        <v>141.19</v>
      </c>
      <c r="G149" s="40"/>
      <c r="H149" s="46"/>
    </row>
    <row r="150" s="2" customFormat="1" ht="16.8" customHeight="1">
      <c r="A150" s="40"/>
      <c r="B150" s="46"/>
      <c r="C150" s="308" t="s">
        <v>21</v>
      </c>
      <c r="D150" s="308" t="s">
        <v>955</v>
      </c>
      <c r="E150" s="19" t="s">
        <v>21</v>
      </c>
      <c r="F150" s="309">
        <v>38.590000000000003</v>
      </c>
      <c r="G150" s="40"/>
      <c r="H150" s="46"/>
    </row>
    <row r="151" s="2" customFormat="1" ht="16.8" customHeight="1">
      <c r="A151" s="40"/>
      <c r="B151" s="46"/>
      <c r="C151" s="308" t="s">
        <v>21</v>
      </c>
      <c r="D151" s="308" t="s">
        <v>956</v>
      </c>
      <c r="E151" s="19" t="s">
        <v>21</v>
      </c>
      <c r="F151" s="309">
        <v>102.59999999999999</v>
      </c>
      <c r="G151" s="40"/>
      <c r="H151" s="46"/>
    </row>
    <row r="152" s="2" customFormat="1" ht="16.8" customHeight="1">
      <c r="A152" s="40"/>
      <c r="B152" s="46"/>
      <c r="C152" s="308" t="s">
        <v>545</v>
      </c>
      <c r="D152" s="308" t="s">
        <v>171</v>
      </c>
      <c r="E152" s="19" t="s">
        <v>21</v>
      </c>
      <c r="F152" s="309">
        <v>141.19</v>
      </c>
      <c r="G152" s="40"/>
      <c r="H152" s="46"/>
    </row>
    <row r="153" s="2" customFormat="1" ht="16.8" customHeight="1">
      <c r="A153" s="40"/>
      <c r="B153" s="46"/>
      <c r="C153" s="310" t="s">
        <v>1141</v>
      </c>
      <c r="D153" s="40"/>
      <c r="E153" s="40"/>
      <c r="F153" s="40"/>
      <c r="G153" s="40"/>
      <c r="H153" s="46"/>
    </row>
    <row r="154" s="2" customFormat="1" ht="16.8" customHeight="1">
      <c r="A154" s="40"/>
      <c r="B154" s="46"/>
      <c r="C154" s="308" t="s">
        <v>951</v>
      </c>
      <c r="D154" s="308" t="s">
        <v>1175</v>
      </c>
      <c r="E154" s="19" t="s">
        <v>199</v>
      </c>
      <c r="F154" s="309">
        <v>141.19</v>
      </c>
      <c r="G154" s="40"/>
      <c r="H154" s="46"/>
    </row>
    <row r="155" s="2" customFormat="1" ht="16.8" customHeight="1">
      <c r="A155" s="40"/>
      <c r="B155" s="46"/>
      <c r="C155" s="308" t="s">
        <v>958</v>
      </c>
      <c r="D155" s="308" t="s">
        <v>1176</v>
      </c>
      <c r="E155" s="19" t="s">
        <v>199</v>
      </c>
      <c r="F155" s="309">
        <v>141.19</v>
      </c>
      <c r="G155" s="40"/>
      <c r="H155" s="46"/>
    </row>
    <row r="156" s="2" customFormat="1" ht="16.8" customHeight="1">
      <c r="A156" s="40"/>
      <c r="B156" s="46"/>
      <c r="C156" s="308" t="s">
        <v>963</v>
      </c>
      <c r="D156" s="308" t="s">
        <v>1177</v>
      </c>
      <c r="E156" s="19" t="s">
        <v>199</v>
      </c>
      <c r="F156" s="309">
        <v>141.19</v>
      </c>
      <c r="G156" s="40"/>
      <c r="H156" s="46"/>
    </row>
    <row r="157" s="2" customFormat="1" ht="16.8" customHeight="1">
      <c r="A157" s="40"/>
      <c r="B157" s="46"/>
      <c r="C157" s="308" t="s">
        <v>968</v>
      </c>
      <c r="D157" s="308" t="s">
        <v>1178</v>
      </c>
      <c r="E157" s="19" t="s">
        <v>199</v>
      </c>
      <c r="F157" s="309">
        <v>141.19</v>
      </c>
      <c r="G157" s="40"/>
      <c r="H157" s="46"/>
    </row>
    <row r="158" s="2" customFormat="1" ht="16.8" customHeight="1">
      <c r="A158" s="40"/>
      <c r="B158" s="46"/>
      <c r="C158" s="308" t="s">
        <v>973</v>
      </c>
      <c r="D158" s="308" t="s">
        <v>1179</v>
      </c>
      <c r="E158" s="19" t="s">
        <v>199</v>
      </c>
      <c r="F158" s="309">
        <v>141.19</v>
      </c>
      <c r="G158" s="40"/>
      <c r="H158" s="46"/>
    </row>
    <row r="159" s="2" customFormat="1" ht="16.8" customHeight="1">
      <c r="A159" s="40"/>
      <c r="B159" s="46"/>
      <c r="C159" s="308" t="s">
        <v>978</v>
      </c>
      <c r="D159" s="308" t="s">
        <v>1180</v>
      </c>
      <c r="E159" s="19" t="s">
        <v>199</v>
      </c>
      <c r="F159" s="309">
        <v>141.19</v>
      </c>
      <c r="G159" s="40"/>
      <c r="H159" s="46"/>
    </row>
    <row r="160" s="2" customFormat="1" ht="16.8" customHeight="1">
      <c r="A160" s="40"/>
      <c r="B160" s="46"/>
      <c r="C160" s="308" t="s">
        <v>983</v>
      </c>
      <c r="D160" s="308" t="s">
        <v>1181</v>
      </c>
      <c r="E160" s="19" t="s">
        <v>199</v>
      </c>
      <c r="F160" s="309">
        <v>141.19</v>
      </c>
      <c r="G160" s="40"/>
      <c r="H160" s="46"/>
    </row>
    <row r="161" s="2" customFormat="1" ht="16.8" customHeight="1">
      <c r="A161" s="40"/>
      <c r="B161" s="46"/>
      <c r="C161" s="308" t="s">
        <v>988</v>
      </c>
      <c r="D161" s="308" t="s">
        <v>1182</v>
      </c>
      <c r="E161" s="19" t="s">
        <v>199</v>
      </c>
      <c r="F161" s="309">
        <v>141.19</v>
      </c>
      <c r="G161" s="40"/>
      <c r="H161" s="46"/>
    </row>
    <row r="162" s="2" customFormat="1" ht="16.8" customHeight="1">
      <c r="A162" s="40"/>
      <c r="B162" s="46"/>
      <c r="C162" s="308" t="s">
        <v>993</v>
      </c>
      <c r="D162" s="308" t="s">
        <v>1182</v>
      </c>
      <c r="E162" s="19" t="s">
        <v>199</v>
      </c>
      <c r="F162" s="309">
        <v>141.19</v>
      </c>
      <c r="G162" s="40"/>
      <c r="H162" s="46"/>
    </row>
    <row r="163" s="2" customFormat="1" ht="7.44" customHeight="1">
      <c r="A163" s="40"/>
      <c r="B163" s="168"/>
      <c r="C163" s="169"/>
      <c r="D163" s="169"/>
      <c r="E163" s="169"/>
      <c r="F163" s="169"/>
      <c r="G163" s="169"/>
      <c r="H163" s="46"/>
    </row>
    <row r="164" s="2" customFormat="1">
      <c r="A164" s="40"/>
      <c r="B164" s="40"/>
      <c r="C164" s="40"/>
      <c r="D164" s="40"/>
      <c r="E164" s="40"/>
      <c r="F164" s="40"/>
      <c r="G164" s="40"/>
      <c r="H164" s="40"/>
    </row>
  </sheetData>
  <sheetProtection sheet="1" formatColumns="0" formatRows="0" objects="1" scenarios="1" spinCount="100000" saltValue="7Et5K1pUJSrVrgd3y9QmH6ueh2REzotPIpfdPf4czldiqq2RhEwZZJhJnnbu0M9+mWL2KxA6mXb1i42a502xhg==" hashValue="4mg3orxfeWH52Gq9Sm1lrZC0pn39aBeJU9feUW6upgne3bbxj+7921qiXsCfVESNAy9somGm4Xux+6sovCCto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11" customWidth="1"/>
    <col min="2" max="2" width="1.667969" style="311" customWidth="1"/>
    <col min="3" max="4" width="5" style="311" customWidth="1"/>
    <col min="5" max="5" width="11.66016" style="311" customWidth="1"/>
    <col min="6" max="6" width="9.160156" style="311" customWidth="1"/>
    <col min="7" max="7" width="5" style="311" customWidth="1"/>
    <col min="8" max="8" width="77.83203" style="311" customWidth="1"/>
    <col min="9" max="10" width="20" style="311" customWidth="1"/>
    <col min="11" max="11" width="1.667969" style="311" customWidth="1"/>
  </cols>
  <sheetData>
    <row r="1" s="1" customFormat="1" ht="37.5" customHeight="1"/>
    <row r="2" s="1" customFormat="1" ht="7.5" customHeight="1">
      <c r="B2" s="312"/>
      <c r="C2" s="313"/>
      <c r="D2" s="313"/>
      <c r="E2" s="313"/>
      <c r="F2" s="313"/>
      <c r="G2" s="313"/>
      <c r="H2" s="313"/>
      <c r="I2" s="313"/>
      <c r="J2" s="313"/>
      <c r="K2" s="314"/>
    </row>
    <row r="3" s="17" customFormat="1" ht="45" customHeight="1">
      <c r="B3" s="315"/>
      <c r="C3" s="316" t="s">
        <v>1183</v>
      </c>
      <c r="D3" s="316"/>
      <c r="E3" s="316"/>
      <c r="F3" s="316"/>
      <c r="G3" s="316"/>
      <c r="H3" s="316"/>
      <c r="I3" s="316"/>
      <c r="J3" s="316"/>
      <c r="K3" s="317"/>
    </row>
    <row r="4" s="1" customFormat="1" ht="25.5" customHeight="1">
      <c r="B4" s="318"/>
      <c r="C4" s="319" t="s">
        <v>1184</v>
      </c>
      <c r="D4" s="319"/>
      <c r="E4" s="319"/>
      <c r="F4" s="319"/>
      <c r="G4" s="319"/>
      <c r="H4" s="319"/>
      <c r="I4" s="319"/>
      <c r="J4" s="319"/>
      <c r="K4" s="320"/>
    </row>
    <row r="5" s="1" customFormat="1" ht="5.25" customHeight="1">
      <c r="B5" s="318"/>
      <c r="C5" s="321"/>
      <c r="D5" s="321"/>
      <c r="E5" s="321"/>
      <c r="F5" s="321"/>
      <c r="G5" s="321"/>
      <c r="H5" s="321"/>
      <c r="I5" s="321"/>
      <c r="J5" s="321"/>
      <c r="K5" s="320"/>
    </row>
    <row r="6" s="1" customFormat="1" ht="15" customHeight="1">
      <c r="B6" s="318"/>
      <c r="C6" s="322" t="s">
        <v>1185</v>
      </c>
      <c r="D6" s="322"/>
      <c r="E6" s="322"/>
      <c r="F6" s="322"/>
      <c r="G6" s="322"/>
      <c r="H6" s="322"/>
      <c r="I6" s="322"/>
      <c r="J6" s="322"/>
      <c r="K6" s="320"/>
    </row>
    <row r="7" s="1" customFormat="1" ht="15" customHeight="1">
      <c r="B7" s="323"/>
      <c r="C7" s="322" t="s">
        <v>1186</v>
      </c>
      <c r="D7" s="322"/>
      <c r="E7" s="322"/>
      <c r="F7" s="322"/>
      <c r="G7" s="322"/>
      <c r="H7" s="322"/>
      <c r="I7" s="322"/>
      <c r="J7" s="322"/>
      <c r="K7" s="320"/>
    </row>
    <row r="8" s="1" customFormat="1" ht="12.75" customHeight="1">
      <c r="B8" s="323"/>
      <c r="C8" s="322"/>
      <c r="D8" s="322"/>
      <c r="E8" s="322"/>
      <c r="F8" s="322"/>
      <c r="G8" s="322"/>
      <c r="H8" s="322"/>
      <c r="I8" s="322"/>
      <c r="J8" s="322"/>
      <c r="K8" s="320"/>
    </row>
    <row r="9" s="1" customFormat="1" ht="15" customHeight="1">
      <c r="B9" s="323"/>
      <c r="C9" s="322" t="s">
        <v>1187</v>
      </c>
      <c r="D9" s="322"/>
      <c r="E9" s="322"/>
      <c r="F9" s="322"/>
      <c r="G9" s="322"/>
      <c r="H9" s="322"/>
      <c r="I9" s="322"/>
      <c r="J9" s="322"/>
      <c r="K9" s="320"/>
    </row>
    <row r="10" s="1" customFormat="1" ht="15" customHeight="1">
      <c r="B10" s="323"/>
      <c r="C10" s="322"/>
      <c r="D10" s="322" t="s">
        <v>1188</v>
      </c>
      <c r="E10" s="322"/>
      <c r="F10" s="322"/>
      <c r="G10" s="322"/>
      <c r="H10" s="322"/>
      <c r="I10" s="322"/>
      <c r="J10" s="322"/>
      <c r="K10" s="320"/>
    </row>
    <row r="11" s="1" customFormat="1" ht="15" customHeight="1">
      <c r="B11" s="323"/>
      <c r="C11" s="324"/>
      <c r="D11" s="322" t="s">
        <v>1189</v>
      </c>
      <c r="E11" s="322"/>
      <c r="F11" s="322"/>
      <c r="G11" s="322"/>
      <c r="H11" s="322"/>
      <c r="I11" s="322"/>
      <c r="J11" s="322"/>
      <c r="K11" s="320"/>
    </row>
    <row r="12" s="1" customFormat="1" ht="15" customHeight="1">
      <c r="B12" s="323"/>
      <c r="C12" s="324"/>
      <c r="D12" s="322"/>
      <c r="E12" s="322"/>
      <c r="F12" s="322"/>
      <c r="G12" s="322"/>
      <c r="H12" s="322"/>
      <c r="I12" s="322"/>
      <c r="J12" s="322"/>
      <c r="K12" s="320"/>
    </row>
    <row r="13" s="1" customFormat="1" ht="15" customHeight="1">
      <c r="B13" s="323"/>
      <c r="C13" s="324"/>
      <c r="D13" s="325" t="s">
        <v>1190</v>
      </c>
      <c r="E13" s="322"/>
      <c r="F13" s="322"/>
      <c r="G13" s="322"/>
      <c r="H13" s="322"/>
      <c r="I13" s="322"/>
      <c r="J13" s="322"/>
      <c r="K13" s="320"/>
    </row>
    <row r="14" s="1" customFormat="1" ht="12.75" customHeight="1">
      <c r="B14" s="323"/>
      <c r="C14" s="324"/>
      <c r="D14" s="324"/>
      <c r="E14" s="324"/>
      <c r="F14" s="324"/>
      <c r="G14" s="324"/>
      <c r="H14" s="324"/>
      <c r="I14" s="324"/>
      <c r="J14" s="324"/>
      <c r="K14" s="320"/>
    </row>
    <row r="15" s="1" customFormat="1" ht="15" customHeight="1">
      <c r="B15" s="323"/>
      <c r="C15" s="324"/>
      <c r="D15" s="322" t="s">
        <v>1191</v>
      </c>
      <c r="E15" s="322"/>
      <c r="F15" s="322"/>
      <c r="G15" s="322"/>
      <c r="H15" s="322"/>
      <c r="I15" s="322"/>
      <c r="J15" s="322"/>
      <c r="K15" s="320"/>
    </row>
    <row r="16" s="1" customFormat="1" ht="15" customHeight="1">
      <c r="B16" s="323"/>
      <c r="C16" s="324"/>
      <c r="D16" s="322" t="s">
        <v>1192</v>
      </c>
      <c r="E16" s="322"/>
      <c r="F16" s="322"/>
      <c r="G16" s="322"/>
      <c r="H16" s="322"/>
      <c r="I16" s="322"/>
      <c r="J16" s="322"/>
      <c r="K16" s="320"/>
    </row>
    <row r="17" s="1" customFormat="1" ht="15" customHeight="1">
      <c r="B17" s="323"/>
      <c r="C17" s="324"/>
      <c r="D17" s="322" t="s">
        <v>1193</v>
      </c>
      <c r="E17" s="322"/>
      <c r="F17" s="322"/>
      <c r="G17" s="322"/>
      <c r="H17" s="322"/>
      <c r="I17" s="322"/>
      <c r="J17" s="322"/>
      <c r="K17" s="320"/>
    </row>
    <row r="18" s="1" customFormat="1" ht="15" customHeight="1">
      <c r="B18" s="323"/>
      <c r="C18" s="324"/>
      <c r="D18" s="324"/>
      <c r="E18" s="326" t="s">
        <v>85</v>
      </c>
      <c r="F18" s="322" t="s">
        <v>1194</v>
      </c>
      <c r="G18" s="322"/>
      <c r="H18" s="322"/>
      <c r="I18" s="322"/>
      <c r="J18" s="322"/>
      <c r="K18" s="320"/>
    </row>
    <row r="19" s="1" customFormat="1" ht="15" customHeight="1">
      <c r="B19" s="323"/>
      <c r="C19" s="324"/>
      <c r="D19" s="324"/>
      <c r="E19" s="326" t="s">
        <v>1195</v>
      </c>
      <c r="F19" s="322" t="s">
        <v>1196</v>
      </c>
      <c r="G19" s="322"/>
      <c r="H19" s="322"/>
      <c r="I19" s="322"/>
      <c r="J19" s="322"/>
      <c r="K19" s="320"/>
    </row>
    <row r="20" s="1" customFormat="1" ht="15" customHeight="1">
      <c r="B20" s="323"/>
      <c r="C20" s="324"/>
      <c r="D20" s="324"/>
      <c r="E20" s="326" t="s">
        <v>1197</v>
      </c>
      <c r="F20" s="322" t="s">
        <v>1198</v>
      </c>
      <c r="G20" s="322"/>
      <c r="H20" s="322"/>
      <c r="I20" s="322"/>
      <c r="J20" s="322"/>
      <c r="K20" s="320"/>
    </row>
    <row r="21" s="1" customFormat="1" ht="15" customHeight="1">
      <c r="B21" s="323"/>
      <c r="C21" s="324"/>
      <c r="D21" s="324"/>
      <c r="E21" s="326" t="s">
        <v>1199</v>
      </c>
      <c r="F21" s="322" t="s">
        <v>1200</v>
      </c>
      <c r="G21" s="322"/>
      <c r="H21" s="322"/>
      <c r="I21" s="322"/>
      <c r="J21" s="322"/>
      <c r="K21" s="320"/>
    </row>
    <row r="22" s="1" customFormat="1" ht="15" customHeight="1">
      <c r="B22" s="323"/>
      <c r="C22" s="324"/>
      <c r="D22" s="324"/>
      <c r="E22" s="326" t="s">
        <v>1201</v>
      </c>
      <c r="F22" s="322" t="s">
        <v>1202</v>
      </c>
      <c r="G22" s="322"/>
      <c r="H22" s="322"/>
      <c r="I22" s="322"/>
      <c r="J22" s="322"/>
      <c r="K22" s="320"/>
    </row>
    <row r="23" s="1" customFormat="1" ht="15" customHeight="1">
      <c r="B23" s="323"/>
      <c r="C23" s="324"/>
      <c r="D23" s="324"/>
      <c r="E23" s="326" t="s">
        <v>92</v>
      </c>
      <c r="F23" s="322" t="s">
        <v>1203</v>
      </c>
      <c r="G23" s="322"/>
      <c r="H23" s="322"/>
      <c r="I23" s="322"/>
      <c r="J23" s="322"/>
      <c r="K23" s="320"/>
    </row>
    <row r="24" s="1" customFormat="1" ht="12.75" customHeight="1">
      <c r="B24" s="323"/>
      <c r="C24" s="324"/>
      <c r="D24" s="324"/>
      <c r="E24" s="324"/>
      <c r="F24" s="324"/>
      <c r="G24" s="324"/>
      <c r="H24" s="324"/>
      <c r="I24" s="324"/>
      <c r="J24" s="324"/>
      <c r="K24" s="320"/>
    </row>
    <row r="25" s="1" customFormat="1" ht="15" customHeight="1">
      <c r="B25" s="323"/>
      <c r="C25" s="322" t="s">
        <v>1204</v>
      </c>
      <c r="D25" s="322"/>
      <c r="E25" s="322"/>
      <c r="F25" s="322"/>
      <c r="G25" s="322"/>
      <c r="H25" s="322"/>
      <c r="I25" s="322"/>
      <c r="J25" s="322"/>
      <c r="K25" s="320"/>
    </row>
    <row r="26" s="1" customFormat="1" ht="15" customHeight="1">
      <c r="B26" s="323"/>
      <c r="C26" s="322" t="s">
        <v>1205</v>
      </c>
      <c r="D26" s="322"/>
      <c r="E26" s="322"/>
      <c r="F26" s="322"/>
      <c r="G26" s="322"/>
      <c r="H26" s="322"/>
      <c r="I26" s="322"/>
      <c r="J26" s="322"/>
      <c r="K26" s="320"/>
    </row>
    <row r="27" s="1" customFormat="1" ht="15" customHeight="1">
      <c r="B27" s="323"/>
      <c r="C27" s="322"/>
      <c r="D27" s="322" t="s">
        <v>1206</v>
      </c>
      <c r="E27" s="322"/>
      <c r="F27" s="322"/>
      <c r="G27" s="322"/>
      <c r="H27" s="322"/>
      <c r="I27" s="322"/>
      <c r="J27" s="322"/>
      <c r="K27" s="320"/>
    </row>
    <row r="28" s="1" customFormat="1" ht="15" customHeight="1">
      <c r="B28" s="323"/>
      <c r="C28" s="324"/>
      <c r="D28" s="322" t="s">
        <v>1207</v>
      </c>
      <c r="E28" s="322"/>
      <c r="F28" s="322"/>
      <c r="G28" s="322"/>
      <c r="H28" s="322"/>
      <c r="I28" s="322"/>
      <c r="J28" s="322"/>
      <c r="K28" s="320"/>
    </row>
    <row r="29" s="1" customFormat="1" ht="12.75" customHeight="1">
      <c r="B29" s="323"/>
      <c r="C29" s="324"/>
      <c r="D29" s="324"/>
      <c r="E29" s="324"/>
      <c r="F29" s="324"/>
      <c r="G29" s="324"/>
      <c r="H29" s="324"/>
      <c r="I29" s="324"/>
      <c r="J29" s="324"/>
      <c r="K29" s="320"/>
    </row>
    <row r="30" s="1" customFormat="1" ht="15" customHeight="1">
      <c r="B30" s="323"/>
      <c r="C30" s="324"/>
      <c r="D30" s="322" t="s">
        <v>1208</v>
      </c>
      <c r="E30" s="322"/>
      <c r="F30" s="322"/>
      <c r="G30" s="322"/>
      <c r="H30" s="322"/>
      <c r="I30" s="322"/>
      <c r="J30" s="322"/>
      <c r="K30" s="320"/>
    </row>
    <row r="31" s="1" customFormat="1" ht="15" customHeight="1">
      <c r="B31" s="323"/>
      <c r="C31" s="324"/>
      <c r="D31" s="322" t="s">
        <v>1209</v>
      </c>
      <c r="E31" s="322"/>
      <c r="F31" s="322"/>
      <c r="G31" s="322"/>
      <c r="H31" s="322"/>
      <c r="I31" s="322"/>
      <c r="J31" s="322"/>
      <c r="K31" s="320"/>
    </row>
    <row r="32" s="1" customFormat="1" ht="12.75" customHeight="1">
      <c r="B32" s="323"/>
      <c r="C32" s="324"/>
      <c r="D32" s="324"/>
      <c r="E32" s="324"/>
      <c r="F32" s="324"/>
      <c r="G32" s="324"/>
      <c r="H32" s="324"/>
      <c r="I32" s="324"/>
      <c r="J32" s="324"/>
      <c r="K32" s="320"/>
    </row>
    <row r="33" s="1" customFormat="1" ht="15" customHeight="1">
      <c r="B33" s="323"/>
      <c r="C33" s="324"/>
      <c r="D33" s="322" t="s">
        <v>1210</v>
      </c>
      <c r="E33" s="322"/>
      <c r="F33" s="322"/>
      <c r="G33" s="322"/>
      <c r="H33" s="322"/>
      <c r="I33" s="322"/>
      <c r="J33" s="322"/>
      <c r="K33" s="320"/>
    </row>
    <row r="34" s="1" customFormat="1" ht="15" customHeight="1">
      <c r="B34" s="323"/>
      <c r="C34" s="324"/>
      <c r="D34" s="322" t="s">
        <v>1211</v>
      </c>
      <c r="E34" s="322"/>
      <c r="F34" s="322"/>
      <c r="G34" s="322"/>
      <c r="H34" s="322"/>
      <c r="I34" s="322"/>
      <c r="J34" s="322"/>
      <c r="K34" s="320"/>
    </row>
    <row r="35" s="1" customFormat="1" ht="15" customHeight="1">
      <c r="B35" s="323"/>
      <c r="C35" s="324"/>
      <c r="D35" s="322" t="s">
        <v>1212</v>
      </c>
      <c r="E35" s="322"/>
      <c r="F35" s="322"/>
      <c r="G35" s="322"/>
      <c r="H35" s="322"/>
      <c r="I35" s="322"/>
      <c r="J35" s="322"/>
      <c r="K35" s="320"/>
    </row>
    <row r="36" s="1" customFormat="1" ht="15" customHeight="1">
      <c r="B36" s="323"/>
      <c r="C36" s="324"/>
      <c r="D36" s="322"/>
      <c r="E36" s="325" t="s">
        <v>141</v>
      </c>
      <c r="F36" s="322"/>
      <c r="G36" s="322" t="s">
        <v>1213</v>
      </c>
      <c r="H36" s="322"/>
      <c r="I36" s="322"/>
      <c r="J36" s="322"/>
      <c r="K36" s="320"/>
    </row>
    <row r="37" s="1" customFormat="1" ht="30.75" customHeight="1">
      <c r="B37" s="323"/>
      <c r="C37" s="324"/>
      <c r="D37" s="322"/>
      <c r="E37" s="325" t="s">
        <v>1214</v>
      </c>
      <c r="F37" s="322"/>
      <c r="G37" s="322" t="s">
        <v>1215</v>
      </c>
      <c r="H37" s="322"/>
      <c r="I37" s="322"/>
      <c r="J37" s="322"/>
      <c r="K37" s="320"/>
    </row>
    <row r="38" s="1" customFormat="1" ht="15" customHeight="1">
      <c r="B38" s="323"/>
      <c r="C38" s="324"/>
      <c r="D38" s="322"/>
      <c r="E38" s="325" t="s">
        <v>60</v>
      </c>
      <c r="F38" s="322"/>
      <c r="G38" s="322" t="s">
        <v>1216</v>
      </c>
      <c r="H38" s="322"/>
      <c r="I38" s="322"/>
      <c r="J38" s="322"/>
      <c r="K38" s="320"/>
    </row>
    <row r="39" s="1" customFormat="1" ht="15" customHeight="1">
      <c r="B39" s="323"/>
      <c r="C39" s="324"/>
      <c r="D39" s="322"/>
      <c r="E39" s="325" t="s">
        <v>61</v>
      </c>
      <c r="F39" s="322"/>
      <c r="G39" s="322" t="s">
        <v>1217</v>
      </c>
      <c r="H39" s="322"/>
      <c r="I39" s="322"/>
      <c r="J39" s="322"/>
      <c r="K39" s="320"/>
    </row>
    <row r="40" s="1" customFormat="1" ht="15" customHeight="1">
      <c r="B40" s="323"/>
      <c r="C40" s="324"/>
      <c r="D40" s="322"/>
      <c r="E40" s="325" t="s">
        <v>142</v>
      </c>
      <c r="F40" s="322"/>
      <c r="G40" s="322" t="s">
        <v>1218</v>
      </c>
      <c r="H40" s="322"/>
      <c r="I40" s="322"/>
      <c r="J40" s="322"/>
      <c r="K40" s="320"/>
    </row>
    <row r="41" s="1" customFormat="1" ht="15" customHeight="1">
      <c r="B41" s="323"/>
      <c r="C41" s="324"/>
      <c r="D41" s="322"/>
      <c r="E41" s="325" t="s">
        <v>143</v>
      </c>
      <c r="F41" s="322"/>
      <c r="G41" s="322" t="s">
        <v>1219</v>
      </c>
      <c r="H41" s="322"/>
      <c r="I41" s="322"/>
      <c r="J41" s="322"/>
      <c r="K41" s="320"/>
    </row>
    <row r="42" s="1" customFormat="1" ht="15" customHeight="1">
      <c r="B42" s="323"/>
      <c r="C42" s="324"/>
      <c r="D42" s="322"/>
      <c r="E42" s="325" t="s">
        <v>1220</v>
      </c>
      <c r="F42" s="322"/>
      <c r="G42" s="322" t="s">
        <v>1221</v>
      </c>
      <c r="H42" s="322"/>
      <c r="I42" s="322"/>
      <c r="J42" s="322"/>
      <c r="K42" s="320"/>
    </row>
    <row r="43" s="1" customFormat="1" ht="15" customHeight="1">
      <c r="B43" s="323"/>
      <c r="C43" s="324"/>
      <c r="D43" s="322"/>
      <c r="E43" s="325"/>
      <c r="F43" s="322"/>
      <c r="G43" s="322" t="s">
        <v>1222</v>
      </c>
      <c r="H43" s="322"/>
      <c r="I43" s="322"/>
      <c r="J43" s="322"/>
      <c r="K43" s="320"/>
    </row>
    <row r="44" s="1" customFormat="1" ht="15" customHeight="1">
      <c r="B44" s="323"/>
      <c r="C44" s="324"/>
      <c r="D44" s="322"/>
      <c r="E44" s="325" t="s">
        <v>1223</v>
      </c>
      <c r="F44" s="322"/>
      <c r="G44" s="322" t="s">
        <v>1224</v>
      </c>
      <c r="H44" s="322"/>
      <c r="I44" s="322"/>
      <c r="J44" s="322"/>
      <c r="K44" s="320"/>
    </row>
    <row r="45" s="1" customFormat="1" ht="15" customHeight="1">
      <c r="B45" s="323"/>
      <c r="C45" s="324"/>
      <c r="D45" s="322"/>
      <c r="E45" s="325" t="s">
        <v>145</v>
      </c>
      <c r="F45" s="322"/>
      <c r="G45" s="322" t="s">
        <v>1225</v>
      </c>
      <c r="H45" s="322"/>
      <c r="I45" s="322"/>
      <c r="J45" s="322"/>
      <c r="K45" s="320"/>
    </row>
    <row r="46" s="1" customFormat="1" ht="12.75" customHeight="1">
      <c r="B46" s="323"/>
      <c r="C46" s="324"/>
      <c r="D46" s="322"/>
      <c r="E46" s="322"/>
      <c r="F46" s="322"/>
      <c r="G46" s="322"/>
      <c r="H46" s="322"/>
      <c r="I46" s="322"/>
      <c r="J46" s="322"/>
      <c r="K46" s="320"/>
    </row>
    <row r="47" s="1" customFormat="1" ht="15" customHeight="1">
      <c r="B47" s="323"/>
      <c r="C47" s="324"/>
      <c r="D47" s="322" t="s">
        <v>1226</v>
      </c>
      <c r="E47" s="322"/>
      <c r="F47" s="322"/>
      <c r="G47" s="322"/>
      <c r="H47" s="322"/>
      <c r="I47" s="322"/>
      <c r="J47" s="322"/>
      <c r="K47" s="320"/>
    </row>
    <row r="48" s="1" customFormat="1" ht="15" customHeight="1">
      <c r="B48" s="323"/>
      <c r="C48" s="324"/>
      <c r="D48" s="324"/>
      <c r="E48" s="322" t="s">
        <v>1227</v>
      </c>
      <c r="F48" s="322"/>
      <c r="G48" s="322"/>
      <c r="H48" s="322"/>
      <c r="I48" s="322"/>
      <c r="J48" s="322"/>
      <c r="K48" s="320"/>
    </row>
    <row r="49" s="1" customFormat="1" ht="15" customHeight="1">
      <c r="B49" s="323"/>
      <c r="C49" s="324"/>
      <c r="D49" s="324"/>
      <c r="E49" s="322" t="s">
        <v>1228</v>
      </c>
      <c r="F49" s="322"/>
      <c r="G49" s="322"/>
      <c r="H49" s="322"/>
      <c r="I49" s="322"/>
      <c r="J49" s="322"/>
      <c r="K49" s="320"/>
    </row>
    <row r="50" s="1" customFormat="1" ht="15" customHeight="1">
      <c r="B50" s="323"/>
      <c r="C50" s="324"/>
      <c r="D50" s="324"/>
      <c r="E50" s="322" t="s">
        <v>1229</v>
      </c>
      <c r="F50" s="322"/>
      <c r="G50" s="322"/>
      <c r="H50" s="322"/>
      <c r="I50" s="322"/>
      <c r="J50" s="322"/>
      <c r="K50" s="320"/>
    </row>
    <row r="51" s="1" customFormat="1" ht="15" customHeight="1">
      <c r="B51" s="323"/>
      <c r="C51" s="324"/>
      <c r="D51" s="322" t="s">
        <v>1230</v>
      </c>
      <c r="E51" s="322"/>
      <c r="F51" s="322"/>
      <c r="G51" s="322"/>
      <c r="H51" s="322"/>
      <c r="I51" s="322"/>
      <c r="J51" s="322"/>
      <c r="K51" s="320"/>
    </row>
    <row r="52" s="1" customFormat="1" ht="25.5" customHeight="1">
      <c r="B52" s="318"/>
      <c r="C52" s="319" t="s">
        <v>1231</v>
      </c>
      <c r="D52" s="319"/>
      <c r="E52" s="319"/>
      <c r="F52" s="319"/>
      <c r="G52" s="319"/>
      <c r="H52" s="319"/>
      <c r="I52" s="319"/>
      <c r="J52" s="319"/>
      <c r="K52" s="320"/>
    </row>
    <row r="53" s="1" customFormat="1" ht="5.25" customHeight="1">
      <c r="B53" s="318"/>
      <c r="C53" s="321"/>
      <c r="D53" s="321"/>
      <c r="E53" s="321"/>
      <c r="F53" s="321"/>
      <c r="G53" s="321"/>
      <c r="H53" s="321"/>
      <c r="I53" s="321"/>
      <c r="J53" s="321"/>
      <c r="K53" s="320"/>
    </row>
    <row r="54" s="1" customFormat="1" ht="15" customHeight="1">
      <c r="B54" s="318"/>
      <c r="C54" s="322" t="s">
        <v>1232</v>
      </c>
      <c r="D54" s="322"/>
      <c r="E54" s="322"/>
      <c r="F54" s="322"/>
      <c r="G54" s="322"/>
      <c r="H54" s="322"/>
      <c r="I54" s="322"/>
      <c r="J54" s="322"/>
      <c r="K54" s="320"/>
    </row>
    <row r="55" s="1" customFormat="1" ht="15" customHeight="1">
      <c r="B55" s="318"/>
      <c r="C55" s="322" t="s">
        <v>1233</v>
      </c>
      <c r="D55" s="322"/>
      <c r="E55" s="322"/>
      <c r="F55" s="322"/>
      <c r="G55" s="322"/>
      <c r="H55" s="322"/>
      <c r="I55" s="322"/>
      <c r="J55" s="322"/>
      <c r="K55" s="320"/>
    </row>
    <row r="56" s="1" customFormat="1" ht="12.75" customHeight="1">
      <c r="B56" s="318"/>
      <c r="C56" s="322"/>
      <c r="D56" s="322"/>
      <c r="E56" s="322"/>
      <c r="F56" s="322"/>
      <c r="G56" s="322"/>
      <c r="H56" s="322"/>
      <c r="I56" s="322"/>
      <c r="J56" s="322"/>
      <c r="K56" s="320"/>
    </row>
    <row r="57" s="1" customFormat="1" ht="15" customHeight="1">
      <c r="B57" s="318"/>
      <c r="C57" s="322" t="s">
        <v>1234</v>
      </c>
      <c r="D57" s="322"/>
      <c r="E57" s="322"/>
      <c r="F57" s="322"/>
      <c r="G57" s="322"/>
      <c r="H57" s="322"/>
      <c r="I57" s="322"/>
      <c r="J57" s="322"/>
      <c r="K57" s="320"/>
    </row>
    <row r="58" s="1" customFormat="1" ht="15" customHeight="1">
      <c r="B58" s="318"/>
      <c r="C58" s="324"/>
      <c r="D58" s="322" t="s">
        <v>1235</v>
      </c>
      <c r="E58" s="322"/>
      <c r="F58" s="322"/>
      <c r="G58" s="322"/>
      <c r="H58" s="322"/>
      <c r="I58" s="322"/>
      <c r="J58" s="322"/>
      <c r="K58" s="320"/>
    </row>
    <row r="59" s="1" customFormat="1" ht="15" customHeight="1">
      <c r="B59" s="318"/>
      <c r="C59" s="324"/>
      <c r="D59" s="322" t="s">
        <v>1236</v>
      </c>
      <c r="E59" s="322"/>
      <c r="F59" s="322"/>
      <c r="G59" s="322"/>
      <c r="H59" s="322"/>
      <c r="I59" s="322"/>
      <c r="J59" s="322"/>
      <c r="K59" s="320"/>
    </row>
    <row r="60" s="1" customFormat="1" ht="15" customHeight="1">
      <c r="B60" s="318"/>
      <c r="C60" s="324"/>
      <c r="D60" s="322" t="s">
        <v>1237</v>
      </c>
      <c r="E60" s="322"/>
      <c r="F60" s="322"/>
      <c r="G60" s="322"/>
      <c r="H60" s="322"/>
      <c r="I60" s="322"/>
      <c r="J60" s="322"/>
      <c r="K60" s="320"/>
    </row>
    <row r="61" s="1" customFormat="1" ht="15" customHeight="1">
      <c r="B61" s="318"/>
      <c r="C61" s="324"/>
      <c r="D61" s="322" t="s">
        <v>1238</v>
      </c>
      <c r="E61" s="322"/>
      <c r="F61" s="322"/>
      <c r="G61" s="322"/>
      <c r="H61" s="322"/>
      <c r="I61" s="322"/>
      <c r="J61" s="322"/>
      <c r="K61" s="320"/>
    </row>
    <row r="62" s="1" customFormat="1" ht="15" customHeight="1">
      <c r="B62" s="318"/>
      <c r="C62" s="324"/>
      <c r="D62" s="327" t="s">
        <v>1239</v>
      </c>
      <c r="E62" s="327"/>
      <c r="F62" s="327"/>
      <c r="G62" s="327"/>
      <c r="H62" s="327"/>
      <c r="I62" s="327"/>
      <c r="J62" s="327"/>
      <c r="K62" s="320"/>
    </row>
    <row r="63" s="1" customFormat="1" ht="15" customHeight="1">
      <c r="B63" s="318"/>
      <c r="C63" s="324"/>
      <c r="D63" s="322" t="s">
        <v>1240</v>
      </c>
      <c r="E63" s="322"/>
      <c r="F63" s="322"/>
      <c r="G63" s="322"/>
      <c r="H63" s="322"/>
      <c r="I63" s="322"/>
      <c r="J63" s="322"/>
      <c r="K63" s="320"/>
    </row>
    <row r="64" s="1" customFormat="1" ht="12.75" customHeight="1">
      <c r="B64" s="318"/>
      <c r="C64" s="324"/>
      <c r="D64" s="324"/>
      <c r="E64" s="328"/>
      <c r="F64" s="324"/>
      <c r="G64" s="324"/>
      <c r="H64" s="324"/>
      <c r="I64" s="324"/>
      <c r="J64" s="324"/>
      <c r="K64" s="320"/>
    </row>
    <row r="65" s="1" customFormat="1" ht="15" customHeight="1">
      <c r="B65" s="318"/>
      <c r="C65" s="324"/>
      <c r="D65" s="322" t="s">
        <v>1241</v>
      </c>
      <c r="E65" s="322"/>
      <c r="F65" s="322"/>
      <c r="G65" s="322"/>
      <c r="H65" s="322"/>
      <c r="I65" s="322"/>
      <c r="J65" s="322"/>
      <c r="K65" s="320"/>
    </row>
    <row r="66" s="1" customFormat="1" ht="15" customHeight="1">
      <c r="B66" s="318"/>
      <c r="C66" s="324"/>
      <c r="D66" s="327" t="s">
        <v>1242</v>
      </c>
      <c r="E66" s="327"/>
      <c r="F66" s="327"/>
      <c r="G66" s="327"/>
      <c r="H66" s="327"/>
      <c r="I66" s="327"/>
      <c r="J66" s="327"/>
      <c r="K66" s="320"/>
    </row>
    <row r="67" s="1" customFormat="1" ht="15" customHeight="1">
      <c r="B67" s="318"/>
      <c r="C67" s="324"/>
      <c r="D67" s="322" t="s">
        <v>1243</v>
      </c>
      <c r="E67" s="322"/>
      <c r="F67" s="322"/>
      <c r="G67" s="322"/>
      <c r="H67" s="322"/>
      <c r="I67" s="322"/>
      <c r="J67" s="322"/>
      <c r="K67" s="320"/>
    </row>
    <row r="68" s="1" customFormat="1" ht="15" customHeight="1">
      <c r="B68" s="318"/>
      <c r="C68" s="324"/>
      <c r="D68" s="322" t="s">
        <v>1244</v>
      </c>
      <c r="E68" s="322"/>
      <c r="F68" s="322"/>
      <c r="G68" s="322"/>
      <c r="H68" s="322"/>
      <c r="I68" s="322"/>
      <c r="J68" s="322"/>
      <c r="K68" s="320"/>
    </row>
    <row r="69" s="1" customFormat="1" ht="15" customHeight="1">
      <c r="B69" s="318"/>
      <c r="C69" s="324"/>
      <c r="D69" s="322" t="s">
        <v>1245</v>
      </c>
      <c r="E69" s="322"/>
      <c r="F69" s="322"/>
      <c r="G69" s="322"/>
      <c r="H69" s="322"/>
      <c r="I69" s="322"/>
      <c r="J69" s="322"/>
      <c r="K69" s="320"/>
    </row>
    <row r="70" s="1" customFormat="1" ht="15" customHeight="1">
      <c r="B70" s="318"/>
      <c r="C70" s="324"/>
      <c r="D70" s="322" t="s">
        <v>1246</v>
      </c>
      <c r="E70" s="322"/>
      <c r="F70" s="322"/>
      <c r="G70" s="322"/>
      <c r="H70" s="322"/>
      <c r="I70" s="322"/>
      <c r="J70" s="322"/>
      <c r="K70" s="320"/>
    </row>
    <row r="71" s="1" customFormat="1" ht="12.75" customHeight="1">
      <c r="B71" s="329"/>
      <c r="C71" s="330"/>
      <c r="D71" s="330"/>
      <c r="E71" s="330"/>
      <c r="F71" s="330"/>
      <c r="G71" s="330"/>
      <c r="H71" s="330"/>
      <c r="I71" s="330"/>
      <c r="J71" s="330"/>
      <c r="K71" s="331"/>
    </row>
    <row r="72" s="1" customFormat="1" ht="18.75" customHeight="1">
      <c r="B72" s="332"/>
      <c r="C72" s="332"/>
      <c r="D72" s="332"/>
      <c r="E72" s="332"/>
      <c r="F72" s="332"/>
      <c r="G72" s="332"/>
      <c r="H72" s="332"/>
      <c r="I72" s="332"/>
      <c r="J72" s="332"/>
      <c r="K72" s="333"/>
    </row>
    <row r="73" s="1" customFormat="1" ht="18.75" customHeight="1">
      <c r="B73" s="333"/>
      <c r="C73" s="333"/>
      <c r="D73" s="333"/>
      <c r="E73" s="333"/>
      <c r="F73" s="333"/>
      <c r="G73" s="333"/>
      <c r="H73" s="333"/>
      <c r="I73" s="333"/>
      <c r="J73" s="333"/>
      <c r="K73" s="333"/>
    </row>
    <row r="74" s="1" customFormat="1" ht="7.5" customHeight="1">
      <c r="B74" s="334"/>
      <c r="C74" s="335"/>
      <c r="D74" s="335"/>
      <c r="E74" s="335"/>
      <c r="F74" s="335"/>
      <c r="G74" s="335"/>
      <c r="H74" s="335"/>
      <c r="I74" s="335"/>
      <c r="J74" s="335"/>
      <c r="K74" s="336"/>
    </row>
    <row r="75" s="1" customFormat="1" ht="45" customHeight="1">
      <c r="B75" s="337"/>
      <c r="C75" s="338" t="s">
        <v>1247</v>
      </c>
      <c r="D75" s="338"/>
      <c r="E75" s="338"/>
      <c r="F75" s="338"/>
      <c r="G75" s="338"/>
      <c r="H75" s="338"/>
      <c r="I75" s="338"/>
      <c r="J75" s="338"/>
      <c r="K75" s="339"/>
    </row>
    <row r="76" s="1" customFormat="1" ht="17.25" customHeight="1">
      <c r="B76" s="337"/>
      <c r="C76" s="340" t="s">
        <v>1248</v>
      </c>
      <c r="D76" s="340"/>
      <c r="E76" s="340"/>
      <c r="F76" s="340" t="s">
        <v>1249</v>
      </c>
      <c r="G76" s="341"/>
      <c r="H76" s="340" t="s">
        <v>61</v>
      </c>
      <c r="I76" s="340" t="s">
        <v>64</v>
      </c>
      <c r="J76" s="340" t="s">
        <v>1250</v>
      </c>
      <c r="K76" s="339"/>
    </row>
    <row r="77" s="1" customFormat="1" ht="17.25" customHeight="1">
      <c r="B77" s="337"/>
      <c r="C77" s="342" t="s">
        <v>1251</v>
      </c>
      <c r="D77" s="342"/>
      <c r="E77" s="342"/>
      <c r="F77" s="343" t="s">
        <v>1252</v>
      </c>
      <c r="G77" s="344"/>
      <c r="H77" s="342"/>
      <c r="I77" s="342"/>
      <c r="J77" s="342" t="s">
        <v>1253</v>
      </c>
      <c r="K77" s="339"/>
    </row>
    <row r="78" s="1" customFormat="1" ht="5.25" customHeight="1">
      <c r="B78" s="337"/>
      <c r="C78" s="345"/>
      <c r="D78" s="345"/>
      <c r="E78" s="345"/>
      <c r="F78" s="345"/>
      <c r="G78" s="346"/>
      <c r="H78" s="345"/>
      <c r="I78" s="345"/>
      <c r="J78" s="345"/>
      <c r="K78" s="339"/>
    </row>
    <row r="79" s="1" customFormat="1" ht="15" customHeight="1">
      <c r="B79" s="337"/>
      <c r="C79" s="325" t="s">
        <v>60</v>
      </c>
      <c r="D79" s="347"/>
      <c r="E79" s="347"/>
      <c r="F79" s="348" t="s">
        <v>1254</v>
      </c>
      <c r="G79" s="349"/>
      <c r="H79" s="325" t="s">
        <v>1255</v>
      </c>
      <c r="I79" s="325" t="s">
        <v>1256</v>
      </c>
      <c r="J79" s="325">
        <v>20</v>
      </c>
      <c r="K79" s="339"/>
    </row>
    <row r="80" s="1" customFormat="1" ht="15" customHeight="1">
      <c r="B80" s="337"/>
      <c r="C80" s="325" t="s">
        <v>1257</v>
      </c>
      <c r="D80" s="325"/>
      <c r="E80" s="325"/>
      <c r="F80" s="348" t="s">
        <v>1254</v>
      </c>
      <c r="G80" s="349"/>
      <c r="H80" s="325" t="s">
        <v>1258</v>
      </c>
      <c r="I80" s="325" t="s">
        <v>1256</v>
      </c>
      <c r="J80" s="325">
        <v>120</v>
      </c>
      <c r="K80" s="339"/>
    </row>
    <row r="81" s="1" customFormat="1" ht="15" customHeight="1">
      <c r="B81" s="350"/>
      <c r="C81" s="325" t="s">
        <v>1259</v>
      </c>
      <c r="D81" s="325"/>
      <c r="E81" s="325"/>
      <c r="F81" s="348" t="s">
        <v>1260</v>
      </c>
      <c r="G81" s="349"/>
      <c r="H81" s="325" t="s">
        <v>1261</v>
      </c>
      <c r="I81" s="325" t="s">
        <v>1256</v>
      </c>
      <c r="J81" s="325">
        <v>50</v>
      </c>
      <c r="K81" s="339"/>
    </row>
    <row r="82" s="1" customFormat="1" ht="15" customHeight="1">
      <c r="B82" s="350"/>
      <c r="C82" s="325" t="s">
        <v>1262</v>
      </c>
      <c r="D82" s="325"/>
      <c r="E82" s="325"/>
      <c r="F82" s="348" t="s">
        <v>1254</v>
      </c>
      <c r="G82" s="349"/>
      <c r="H82" s="325" t="s">
        <v>1263</v>
      </c>
      <c r="I82" s="325" t="s">
        <v>1264</v>
      </c>
      <c r="J82" s="325"/>
      <c r="K82" s="339"/>
    </row>
    <row r="83" s="1" customFormat="1" ht="15" customHeight="1">
      <c r="B83" s="350"/>
      <c r="C83" s="351" t="s">
        <v>1265</v>
      </c>
      <c r="D83" s="351"/>
      <c r="E83" s="351"/>
      <c r="F83" s="352" t="s">
        <v>1260</v>
      </c>
      <c r="G83" s="351"/>
      <c r="H83" s="351" t="s">
        <v>1266</v>
      </c>
      <c r="I83" s="351" t="s">
        <v>1256</v>
      </c>
      <c r="J83" s="351">
        <v>15</v>
      </c>
      <c r="K83" s="339"/>
    </row>
    <row r="84" s="1" customFormat="1" ht="15" customHeight="1">
      <c r="B84" s="350"/>
      <c r="C84" s="351" t="s">
        <v>1267</v>
      </c>
      <c r="D84" s="351"/>
      <c r="E84" s="351"/>
      <c r="F84" s="352" t="s">
        <v>1260</v>
      </c>
      <c r="G84" s="351"/>
      <c r="H84" s="351" t="s">
        <v>1268</v>
      </c>
      <c r="I84" s="351" t="s">
        <v>1256</v>
      </c>
      <c r="J84" s="351">
        <v>15</v>
      </c>
      <c r="K84" s="339"/>
    </row>
    <row r="85" s="1" customFormat="1" ht="15" customHeight="1">
      <c r="B85" s="350"/>
      <c r="C85" s="351" t="s">
        <v>1269</v>
      </c>
      <c r="D85" s="351"/>
      <c r="E85" s="351"/>
      <c r="F85" s="352" t="s">
        <v>1260</v>
      </c>
      <c r="G85" s="351"/>
      <c r="H85" s="351" t="s">
        <v>1270</v>
      </c>
      <c r="I85" s="351" t="s">
        <v>1256</v>
      </c>
      <c r="J85" s="351">
        <v>20</v>
      </c>
      <c r="K85" s="339"/>
    </row>
    <row r="86" s="1" customFormat="1" ht="15" customHeight="1">
      <c r="B86" s="350"/>
      <c r="C86" s="351" t="s">
        <v>1271</v>
      </c>
      <c r="D86" s="351"/>
      <c r="E86" s="351"/>
      <c r="F86" s="352" t="s">
        <v>1260</v>
      </c>
      <c r="G86" s="351"/>
      <c r="H86" s="351" t="s">
        <v>1272</v>
      </c>
      <c r="I86" s="351" t="s">
        <v>1256</v>
      </c>
      <c r="J86" s="351">
        <v>20</v>
      </c>
      <c r="K86" s="339"/>
    </row>
    <row r="87" s="1" customFormat="1" ht="15" customHeight="1">
      <c r="B87" s="350"/>
      <c r="C87" s="325" t="s">
        <v>1273</v>
      </c>
      <c r="D87" s="325"/>
      <c r="E87" s="325"/>
      <c r="F87" s="348" t="s">
        <v>1260</v>
      </c>
      <c r="G87" s="349"/>
      <c r="H87" s="325" t="s">
        <v>1274</v>
      </c>
      <c r="I87" s="325" t="s">
        <v>1256</v>
      </c>
      <c r="J87" s="325">
        <v>50</v>
      </c>
      <c r="K87" s="339"/>
    </row>
    <row r="88" s="1" customFormat="1" ht="15" customHeight="1">
      <c r="B88" s="350"/>
      <c r="C88" s="325" t="s">
        <v>1275</v>
      </c>
      <c r="D88" s="325"/>
      <c r="E88" s="325"/>
      <c r="F88" s="348" t="s">
        <v>1260</v>
      </c>
      <c r="G88" s="349"/>
      <c r="H88" s="325" t="s">
        <v>1276</v>
      </c>
      <c r="I88" s="325" t="s">
        <v>1256</v>
      </c>
      <c r="J88" s="325">
        <v>20</v>
      </c>
      <c r="K88" s="339"/>
    </row>
    <row r="89" s="1" customFormat="1" ht="15" customHeight="1">
      <c r="B89" s="350"/>
      <c r="C89" s="325" t="s">
        <v>1277</v>
      </c>
      <c r="D89" s="325"/>
      <c r="E89" s="325"/>
      <c r="F89" s="348" t="s">
        <v>1260</v>
      </c>
      <c r="G89" s="349"/>
      <c r="H89" s="325" t="s">
        <v>1278</v>
      </c>
      <c r="I89" s="325" t="s">
        <v>1256</v>
      </c>
      <c r="J89" s="325">
        <v>20</v>
      </c>
      <c r="K89" s="339"/>
    </row>
    <row r="90" s="1" customFormat="1" ht="15" customHeight="1">
      <c r="B90" s="350"/>
      <c r="C90" s="325" t="s">
        <v>1279</v>
      </c>
      <c r="D90" s="325"/>
      <c r="E90" s="325"/>
      <c r="F90" s="348" t="s">
        <v>1260</v>
      </c>
      <c r="G90" s="349"/>
      <c r="H90" s="325" t="s">
        <v>1280</v>
      </c>
      <c r="I90" s="325" t="s">
        <v>1256</v>
      </c>
      <c r="J90" s="325">
        <v>50</v>
      </c>
      <c r="K90" s="339"/>
    </row>
    <row r="91" s="1" customFormat="1" ht="15" customHeight="1">
      <c r="B91" s="350"/>
      <c r="C91" s="325" t="s">
        <v>1281</v>
      </c>
      <c r="D91" s="325"/>
      <c r="E91" s="325"/>
      <c r="F91" s="348" t="s">
        <v>1260</v>
      </c>
      <c r="G91" s="349"/>
      <c r="H91" s="325" t="s">
        <v>1281</v>
      </c>
      <c r="I91" s="325" t="s">
        <v>1256</v>
      </c>
      <c r="J91" s="325">
        <v>50</v>
      </c>
      <c r="K91" s="339"/>
    </row>
    <row r="92" s="1" customFormat="1" ht="15" customHeight="1">
      <c r="B92" s="350"/>
      <c r="C92" s="325" t="s">
        <v>1282</v>
      </c>
      <c r="D92" s="325"/>
      <c r="E92" s="325"/>
      <c r="F92" s="348" t="s">
        <v>1260</v>
      </c>
      <c r="G92" s="349"/>
      <c r="H92" s="325" t="s">
        <v>1283</v>
      </c>
      <c r="I92" s="325" t="s">
        <v>1256</v>
      </c>
      <c r="J92" s="325">
        <v>255</v>
      </c>
      <c r="K92" s="339"/>
    </row>
    <row r="93" s="1" customFormat="1" ht="15" customHeight="1">
      <c r="B93" s="350"/>
      <c r="C93" s="325" t="s">
        <v>1284</v>
      </c>
      <c r="D93" s="325"/>
      <c r="E93" s="325"/>
      <c r="F93" s="348" t="s">
        <v>1254</v>
      </c>
      <c r="G93" s="349"/>
      <c r="H93" s="325" t="s">
        <v>1285</v>
      </c>
      <c r="I93" s="325" t="s">
        <v>1286</v>
      </c>
      <c r="J93" s="325"/>
      <c r="K93" s="339"/>
    </row>
    <row r="94" s="1" customFormat="1" ht="15" customHeight="1">
      <c r="B94" s="350"/>
      <c r="C94" s="325" t="s">
        <v>1287</v>
      </c>
      <c r="D94" s="325"/>
      <c r="E94" s="325"/>
      <c r="F94" s="348" t="s">
        <v>1254</v>
      </c>
      <c r="G94" s="349"/>
      <c r="H94" s="325" t="s">
        <v>1288</v>
      </c>
      <c r="I94" s="325" t="s">
        <v>1289</v>
      </c>
      <c r="J94" s="325"/>
      <c r="K94" s="339"/>
    </row>
    <row r="95" s="1" customFormat="1" ht="15" customHeight="1">
      <c r="B95" s="350"/>
      <c r="C95" s="325" t="s">
        <v>1290</v>
      </c>
      <c r="D95" s="325"/>
      <c r="E95" s="325"/>
      <c r="F95" s="348" t="s">
        <v>1254</v>
      </c>
      <c r="G95" s="349"/>
      <c r="H95" s="325" t="s">
        <v>1290</v>
      </c>
      <c r="I95" s="325" t="s">
        <v>1289</v>
      </c>
      <c r="J95" s="325"/>
      <c r="K95" s="339"/>
    </row>
    <row r="96" s="1" customFormat="1" ht="15" customHeight="1">
      <c r="B96" s="350"/>
      <c r="C96" s="325" t="s">
        <v>45</v>
      </c>
      <c r="D96" s="325"/>
      <c r="E96" s="325"/>
      <c r="F96" s="348" t="s">
        <v>1254</v>
      </c>
      <c r="G96" s="349"/>
      <c r="H96" s="325" t="s">
        <v>1291</v>
      </c>
      <c r="I96" s="325" t="s">
        <v>1289</v>
      </c>
      <c r="J96" s="325"/>
      <c r="K96" s="339"/>
    </row>
    <row r="97" s="1" customFormat="1" ht="15" customHeight="1">
      <c r="B97" s="350"/>
      <c r="C97" s="325" t="s">
        <v>55</v>
      </c>
      <c r="D97" s="325"/>
      <c r="E97" s="325"/>
      <c r="F97" s="348" t="s">
        <v>1254</v>
      </c>
      <c r="G97" s="349"/>
      <c r="H97" s="325" t="s">
        <v>1292</v>
      </c>
      <c r="I97" s="325" t="s">
        <v>1289</v>
      </c>
      <c r="J97" s="325"/>
      <c r="K97" s="339"/>
    </row>
    <row r="98" s="1" customFormat="1" ht="15" customHeight="1">
      <c r="B98" s="353"/>
      <c r="C98" s="354"/>
      <c r="D98" s="354"/>
      <c r="E98" s="354"/>
      <c r="F98" s="354"/>
      <c r="G98" s="354"/>
      <c r="H98" s="354"/>
      <c r="I98" s="354"/>
      <c r="J98" s="354"/>
      <c r="K98" s="355"/>
    </row>
    <row r="99" s="1" customFormat="1" ht="18.75" customHeight="1">
      <c r="B99" s="356"/>
      <c r="C99" s="357"/>
      <c r="D99" s="357"/>
      <c r="E99" s="357"/>
      <c r="F99" s="357"/>
      <c r="G99" s="357"/>
      <c r="H99" s="357"/>
      <c r="I99" s="357"/>
      <c r="J99" s="357"/>
      <c r="K99" s="356"/>
    </row>
    <row r="100" s="1" customFormat="1" ht="18.75" customHeight="1">
      <c r="B100" s="333"/>
      <c r="C100" s="333"/>
      <c r="D100" s="333"/>
      <c r="E100" s="333"/>
      <c r="F100" s="333"/>
      <c r="G100" s="333"/>
      <c r="H100" s="333"/>
      <c r="I100" s="333"/>
      <c r="J100" s="333"/>
      <c r="K100" s="333"/>
    </row>
    <row r="101" s="1" customFormat="1" ht="7.5" customHeight="1">
      <c r="B101" s="334"/>
      <c r="C101" s="335"/>
      <c r="D101" s="335"/>
      <c r="E101" s="335"/>
      <c r="F101" s="335"/>
      <c r="G101" s="335"/>
      <c r="H101" s="335"/>
      <c r="I101" s="335"/>
      <c r="J101" s="335"/>
      <c r="K101" s="336"/>
    </row>
    <row r="102" s="1" customFormat="1" ht="45" customHeight="1">
      <c r="B102" s="337"/>
      <c r="C102" s="338" t="s">
        <v>1293</v>
      </c>
      <c r="D102" s="338"/>
      <c r="E102" s="338"/>
      <c r="F102" s="338"/>
      <c r="G102" s="338"/>
      <c r="H102" s="338"/>
      <c r="I102" s="338"/>
      <c r="J102" s="338"/>
      <c r="K102" s="339"/>
    </row>
    <row r="103" s="1" customFormat="1" ht="17.25" customHeight="1">
      <c r="B103" s="337"/>
      <c r="C103" s="340" t="s">
        <v>1248</v>
      </c>
      <c r="D103" s="340"/>
      <c r="E103" s="340"/>
      <c r="F103" s="340" t="s">
        <v>1249</v>
      </c>
      <c r="G103" s="341"/>
      <c r="H103" s="340" t="s">
        <v>61</v>
      </c>
      <c r="I103" s="340" t="s">
        <v>64</v>
      </c>
      <c r="J103" s="340" t="s">
        <v>1250</v>
      </c>
      <c r="K103" s="339"/>
    </row>
    <row r="104" s="1" customFormat="1" ht="17.25" customHeight="1">
      <c r="B104" s="337"/>
      <c r="C104" s="342" t="s">
        <v>1251</v>
      </c>
      <c r="D104" s="342"/>
      <c r="E104" s="342"/>
      <c r="F104" s="343" t="s">
        <v>1252</v>
      </c>
      <c r="G104" s="344"/>
      <c r="H104" s="342"/>
      <c r="I104" s="342"/>
      <c r="J104" s="342" t="s">
        <v>1253</v>
      </c>
      <c r="K104" s="339"/>
    </row>
    <row r="105" s="1" customFormat="1" ht="5.25" customHeight="1">
      <c r="B105" s="337"/>
      <c r="C105" s="340"/>
      <c r="D105" s="340"/>
      <c r="E105" s="340"/>
      <c r="F105" s="340"/>
      <c r="G105" s="358"/>
      <c r="H105" s="340"/>
      <c r="I105" s="340"/>
      <c r="J105" s="340"/>
      <c r="K105" s="339"/>
    </row>
    <row r="106" s="1" customFormat="1" ht="15" customHeight="1">
      <c r="B106" s="337"/>
      <c r="C106" s="325" t="s">
        <v>60</v>
      </c>
      <c r="D106" s="347"/>
      <c r="E106" s="347"/>
      <c r="F106" s="348" t="s">
        <v>1254</v>
      </c>
      <c r="G106" s="325"/>
      <c r="H106" s="325" t="s">
        <v>1294</v>
      </c>
      <c r="I106" s="325" t="s">
        <v>1256</v>
      </c>
      <c r="J106" s="325">
        <v>20</v>
      </c>
      <c r="K106" s="339"/>
    </row>
    <row r="107" s="1" customFormat="1" ht="15" customHeight="1">
      <c r="B107" s="337"/>
      <c r="C107" s="325" t="s">
        <v>1257</v>
      </c>
      <c r="D107" s="325"/>
      <c r="E107" s="325"/>
      <c r="F107" s="348" t="s">
        <v>1254</v>
      </c>
      <c r="G107" s="325"/>
      <c r="H107" s="325" t="s">
        <v>1294</v>
      </c>
      <c r="I107" s="325" t="s">
        <v>1256</v>
      </c>
      <c r="J107" s="325">
        <v>120</v>
      </c>
      <c r="K107" s="339"/>
    </row>
    <row r="108" s="1" customFormat="1" ht="15" customHeight="1">
      <c r="B108" s="350"/>
      <c r="C108" s="325" t="s">
        <v>1259</v>
      </c>
      <c r="D108" s="325"/>
      <c r="E108" s="325"/>
      <c r="F108" s="348" t="s">
        <v>1260</v>
      </c>
      <c r="G108" s="325"/>
      <c r="H108" s="325" t="s">
        <v>1294</v>
      </c>
      <c r="I108" s="325" t="s">
        <v>1256</v>
      </c>
      <c r="J108" s="325">
        <v>50</v>
      </c>
      <c r="K108" s="339"/>
    </row>
    <row r="109" s="1" customFormat="1" ht="15" customHeight="1">
      <c r="B109" s="350"/>
      <c r="C109" s="325" t="s">
        <v>1262</v>
      </c>
      <c r="D109" s="325"/>
      <c r="E109" s="325"/>
      <c r="F109" s="348" t="s">
        <v>1254</v>
      </c>
      <c r="G109" s="325"/>
      <c r="H109" s="325" t="s">
        <v>1294</v>
      </c>
      <c r="I109" s="325" t="s">
        <v>1264</v>
      </c>
      <c r="J109" s="325"/>
      <c r="K109" s="339"/>
    </row>
    <row r="110" s="1" customFormat="1" ht="15" customHeight="1">
      <c r="B110" s="350"/>
      <c r="C110" s="325" t="s">
        <v>1273</v>
      </c>
      <c r="D110" s="325"/>
      <c r="E110" s="325"/>
      <c r="F110" s="348" t="s">
        <v>1260</v>
      </c>
      <c r="G110" s="325"/>
      <c r="H110" s="325" t="s">
        <v>1294</v>
      </c>
      <c r="I110" s="325" t="s">
        <v>1256</v>
      </c>
      <c r="J110" s="325">
        <v>50</v>
      </c>
      <c r="K110" s="339"/>
    </row>
    <row r="111" s="1" customFormat="1" ht="15" customHeight="1">
      <c r="B111" s="350"/>
      <c r="C111" s="325" t="s">
        <v>1281</v>
      </c>
      <c r="D111" s="325"/>
      <c r="E111" s="325"/>
      <c r="F111" s="348" t="s">
        <v>1260</v>
      </c>
      <c r="G111" s="325"/>
      <c r="H111" s="325" t="s">
        <v>1294</v>
      </c>
      <c r="I111" s="325" t="s">
        <v>1256</v>
      </c>
      <c r="J111" s="325">
        <v>50</v>
      </c>
      <c r="K111" s="339"/>
    </row>
    <row r="112" s="1" customFormat="1" ht="15" customHeight="1">
      <c r="B112" s="350"/>
      <c r="C112" s="325" t="s">
        <v>1279</v>
      </c>
      <c r="D112" s="325"/>
      <c r="E112" s="325"/>
      <c r="F112" s="348" t="s">
        <v>1260</v>
      </c>
      <c r="G112" s="325"/>
      <c r="H112" s="325" t="s">
        <v>1294</v>
      </c>
      <c r="I112" s="325" t="s">
        <v>1256</v>
      </c>
      <c r="J112" s="325">
        <v>50</v>
      </c>
      <c r="K112" s="339"/>
    </row>
    <row r="113" s="1" customFormat="1" ht="15" customHeight="1">
      <c r="B113" s="350"/>
      <c r="C113" s="325" t="s">
        <v>60</v>
      </c>
      <c r="D113" s="325"/>
      <c r="E113" s="325"/>
      <c r="F113" s="348" t="s">
        <v>1254</v>
      </c>
      <c r="G113" s="325"/>
      <c r="H113" s="325" t="s">
        <v>1295</v>
      </c>
      <c r="I113" s="325" t="s">
        <v>1256</v>
      </c>
      <c r="J113" s="325">
        <v>20</v>
      </c>
      <c r="K113" s="339"/>
    </row>
    <row r="114" s="1" customFormat="1" ht="15" customHeight="1">
      <c r="B114" s="350"/>
      <c r="C114" s="325" t="s">
        <v>1296</v>
      </c>
      <c r="D114" s="325"/>
      <c r="E114" s="325"/>
      <c r="F114" s="348" t="s">
        <v>1254</v>
      </c>
      <c r="G114" s="325"/>
      <c r="H114" s="325" t="s">
        <v>1297</v>
      </c>
      <c r="I114" s="325" t="s">
        <v>1256</v>
      </c>
      <c r="J114" s="325">
        <v>120</v>
      </c>
      <c r="K114" s="339"/>
    </row>
    <row r="115" s="1" customFormat="1" ht="15" customHeight="1">
      <c r="B115" s="350"/>
      <c r="C115" s="325" t="s">
        <v>45</v>
      </c>
      <c r="D115" s="325"/>
      <c r="E115" s="325"/>
      <c r="F115" s="348" t="s">
        <v>1254</v>
      </c>
      <c r="G115" s="325"/>
      <c r="H115" s="325" t="s">
        <v>1298</v>
      </c>
      <c r="I115" s="325" t="s">
        <v>1289</v>
      </c>
      <c r="J115" s="325"/>
      <c r="K115" s="339"/>
    </row>
    <row r="116" s="1" customFormat="1" ht="15" customHeight="1">
      <c r="B116" s="350"/>
      <c r="C116" s="325" t="s">
        <v>55</v>
      </c>
      <c r="D116" s="325"/>
      <c r="E116" s="325"/>
      <c r="F116" s="348" t="s">
        <v>1254</v>
      </c>
      <c r="G116" s="325"/>
      <c r="H116" s="325" t="s">
        <v>1299</v>
      </c>
      <c r="I116" s="325" t="s">
        <v>1289</v>
      </c>
      <c r="J116" s="325"/>
      <c r="K116" s="339"/>
    </row>
    <row r="117" s="1" customFormat="1" ht="15" customHeight="1">
      <c r="B117" s="350"/>
      <c r="C117" s="325" t="s">
        <v>64</v>
      </c>
      <c r="D117" s="325"/>
      <c r="E117" s="325"/>
      <c r="F117" s="348" t="s">
        <v>1254</v>
      </c>
      <c r="G117" s="325"/>
      <c r="H117" s="325" t="s">
        <v>1300</v>
      </c>
      <c r="I117" s="325" t="s">
        <v>1301</v>
      </c>
      <c r="J117" s="325"/>
      <c r="K117" s="339"/>
    </row>
    <row r="118" s="1" customFormat="1" ht="15" customHeight="1">
      <c r="B118" s="353"/>
      <c r="C118" s="359"/>
      <c r="D118" s="359"/>
      <c r="E118" s="359"/>
      <c r="F118" s="359"/>
      <c r="G118" s="359"/>
      <c r="H118" s="359"/>
      <c r="I118" s="359"/>
      <c r="J118" s="359"/>
      <c r="K118" s="355"/>
    </row>
    <row r="119" s="1" customFormat="1" ht="18.75" customHeight="1">
      <c r="B119" s="360"/>
      <c r="C119" s="361"/>
      <c r="D119" s="361"/>
      <c r="E119" s="361"/>
      <c r="F119" s="362"/>
      <c r="G119" s="361"/>
      <c r="H119" s="361"/>
      <c r="I119" s="361"/>
      <c r="J119" s="361"/>
      <c r="K119" s="360"/>
    </row>
    <row r="120" s="1" customFormat="1" ht="18.75" customHeight="1">
      <c r="B120" s="333"/>
      <c r="C120" s="333"/>
      <c r="D120" s="333"/>
      <c r="E120" s="333"/>
      <c r="F120" s="333"/>
      <c r="G120" s="333"/>
      <c r="H120" s="333"/>
      <c r="I120" s="333"/>
      <c r="J120" s="333"/>
      <c r="K120" s="333"/>
    </row>
    <row r="121" s="1" customFormat="1" ht="7.5" customHeight="1">
      <c r="B121" s="363"/>
      <c r="C121" s="364"/>
      <c r="D121" s="364"/>
      <c r="E121" s="364"/>
      <c r="F121" s="364"/>
      <c r="G121" s="364"/>
      <c r="H121" s="364"/>
      <c r="I121" s="364"/>
      <c r="J121" s="364"/>
      <c r="K121" s="365"/>
    </row>
    <row r="122" s="1" customFormat="1" ht="45" customHeight="1">
      <c r="B122" s="366"/>
      <c r="C122" s="316" t="s">
        <v>1302</v>
      </c>
      <c r="D122" s="316"/>
      <c r="E122" s="316"/>
      <c r="F122" s="316"/>
      <c r="G122" s="316"/>
      <c r="H122" s="316"/>
      <c r="I122" s="316"/>
      <c r="J122" s="316"/>
      <c r="K122" s="367"/>
    </row>
    <row r="123" s="1" customFormat="1" ht="17.25" customHeight="1">
      <c r="B123" s="368"/>
      <c r="C123" s="340" t="s">
        <v>1248</v>
      </c>
      <c r="D123" s="340"/>
      <c r="E123" s="340"/>
      <c r="F123" s="340" t="s">
        <v>1249</v>
      </c>
      <c r="G123" s="341"/>
      <c r="H123" s="340" t="s">
        <v>61</v>
      </c>
      <c r="I123" s="340" t="s">
        <v>64</v>
      </c>
      <c r="J123" s="340" t="s">
        <v>1250</v>
      </c>
      <c r="K123" s="369"/>
    </row>
    <row r="124" s="1" customFormat="1" ht="17.25" customHeight="1">
      <c r="B124" s="368"/>
      <c r="C124" s="342" t="s">
        <v>1251</v>
      </c>
      <c r="D124" s="342"/>
      <c r="E124" s="342"/>
      <c r="F124" s="343" t="s">
        <v>1252</v>
      </c>
      <c r="G124" s="344"/>
      <c r="H124" s="342"/>
      <c r="I124" s="342"/>
      <c r="J124" s="342" t="s">
        <v>1253</v>
      </c>
      <c r="K124" s="369"/>
    </row>
    <row r="125" s="1" customFormat="1" ht="5.25" customHeight="1">
      <c r="B125" s="370"/>
      <c r="C125" s="345"/>
      <c r="D125" s="345"/>
      <c r="E125" s="345"/>
      <c r="F125" s="345"/>
      <c r="G125" s="371"/>
      <c r="H125" s="345"/>
      <c r="I125" s="345"/>
      <c r="J125" s="345"/>
      <c r="K125" s="372"/>
    </row>
    <row r="126" s="1" customFormat="1" ht="15" customHeight="1">
      <c r="B126" s="370"/>
      <c r="C126" s="325" t="s">
        <v>1257</v>
      </c>
      <c r="D126" s="347"/>
      <c r="E126" s="347"/>
      <c r="F126" s="348" t="s">
        <v>1254</v>
      </c>
      <c r="G126" s="325"/>
      <c r="H126" s="325" t="s">
        <v>1294</v>
      </c>
      <c r="I126" s="325" t="s">
        <v>1256</v>
      </c>
      <c r="J126" s="325">
        <v>120</v>
      </c>
      <c r="K126" s="373"/>
    </row>
    <row r="127" s="1" customFormat="1" ht="15" customHeight="1">
      <c r="B127" s="370"/>
      <c r="C127" s="325" t="s">
        <v>1303</v>
      </c>
      <c r="D127" s="325"/>
      <c r="E127" s="325"/>
      <c r="F127" s="348" t="s">
        <v>1254</v>
      </c>
      <c r="G127" s="325"/>
      <c r="H127" s="325" t="s">
        <v>1304</v>
      </c>
      <c r="I127" s="325" t="s">
        <v>1256</v>
      </c>
      <c r="J127" s="325" t="s">
        <v>1305</v>
      </c>
      <c r="K127" s="373"/>
    </row>
    <row r="128" s="1" customFormat="1" ht="15" customHeight="1">
      <c r="B128" s="370"/>
      <c r="C128" s="325" t="s">
        <v>92</v>
      </c>
      <c r="D128" s="325"/>
      <c r="E128" s="325"/>
      <c r="F128" s="348" t="s">
        <v>1254</v>
      </c>
      <c r="G128" s="325"/>
      <c r="H128" s="325" t="s">
        <v>1306</v>
      </c>
      <c r="I128" s="325" t="s">
        <v>1256</v>
      </c>
      <c r="J128" s="325" t="s">
        <v>1305</v>
      </c>
      <c r="K128" s="373"/>
    </row>
    <row r="129" s="1" customFormat="1" ht="15" customHeight="1">
      <c r="B129" s="370"/>
      <c r="C129" s="325" t="s">
        <v>1265</v>
      </c>
      <c r="D129" s="325"/>
      <c r="E129" s="325"/>
      <c r="F129" s="348" t="s">
        <v>1260</v>
      </c>
      <c r="G129" s="325"/>
      <c r="H129" s="325" t="s">
        <v>1266</v>
      </c>
      <c r="I129" s="325" t="s">
        <v>1256</v>
      </c>
      <c r="J129" s="325">
        <v>15</v>
      </c>
      <c r="K129" s="373"/>
    </row>
    <row r="130" s="1" customFormat="1" ht="15" customHeight="1">
      <c r="B130" s="370"/>
      <c r="C130" s="351" t="s">
        <v>1267</v>
      </c>
      <c r="D130" s="351"/>
      <c r="E130" s="351"/>
      <c r="F130" s="352" t="s">
        <v>1260</v>
      </c>
      <c r="G130" s="351"/>
      <c r="H130" s="351" t="s">
        <v>1268</v>
      </c>
      <c r="I130" s="351" t="s">
        <v>1256</v>
      </c>
      <c r="J130" s="351">
        <v>15</v>
      </c>
      <c r="K130" s="373"/>
    </row>
    <row r="131" s="1" customFormat="1" ht="15" customHeight="1">
      <c r="B131" s="370"/>
      <c r="C131" s="351" t="s">
        <v>1269</v>
      </c>
      <c r="D131" s="351"/>
      <c r="E131" s="351"/>
      <c r="F131" s="352" t="s">
        <v>1260</v>
      </c>
      <c r="G131" s="351"/>
      <c r="H131" s="351" t="s">
        <v>1270</v>
      </c>
      <c r="I131" s="351" t="s">
        <v>1256</v>
      </c>
      <c r="J131" s="351">
        <v>20</v>
      </c>
      <c r="K131" s="373"/>
    </row>
    <row r="132" s="1" customFormat="1" ht="15" customHeight="1">
      <c r="B132" s="370"/>
      <c r="C132" s="351" t="s">
        <v>1271</v>
      </c>
      <c r="D132" s="351"/>
      <c r="E132" s="351"/>
      <c r="F132" s="352" t="s">
        <v>1260</v>
      </c>
      <c r="G132" s="351"/>
      <c r="H132" s="351" t="s">
        <v>1272</v>
      </c>
      <c r="I132" s="351" t="s">
        <v>1256</v>
      </c>
      <c r="J132" s="351">
        <v>20</v>
      </c>
      <c r="K132" s="373"/>
    </row>
    <row r="133" s="1" customFormat="1" ht="15" customHeight="1">
      <c r="B133" s="370"/>
      <c r="C133" s="325" t="s">
        <v>1259</v>
      </c>
      <c r="D133" s="325"/>
      <c r="E133" s="325"/>
      <c r="F133" s="348" t="s">
        <v>1260</v>
      </c>
      <c r="G133" s="325"/>
      <c r="H133" s="325" t="s">
        <v>1294</v>
      </c>
      <c r="I133" s="325" t="s">
        <v>1256</v>
      </c>
      <c r="J133" s="325">
        <v>50</v>
      </c>
      <c r="K133" s="373"/>
    </row>
    <row r="134" s="1" customFormat="1" ht="15" customHeight="1">
      <c r="B134" s="370"/>
      <c r="C134" s="325" t="s">
        <v>1273</v>
      </c>
      <c r="D134" s="325"/>
      <c r="E134" s="325"/>
      <c r="F134" s="348" t="s">
        <v>1260</v>
      </c>
      <c r="G134" s="325"/>
      <c r="H134" s="325" t="s">
        <v>1294</v>
      </c>
      <c r="I134" s="325" t="s">
        <v>1256</v>
      </c>
      <c r="J134" s="325">
        <v>50</v>
      </c>
      <c r="K134" s="373"/>
    </row>
    <row r="135" s="1" customFormat="1" ht="15" customHeight="1">
      <c r="B135" s="370"/>
      <c r="C135" s="325" t="s">
        <v>1279</v>
      </c>
      <c r="D135" s="325"/>
      <c r="E135" s="325"/>
      <c r="F135" s="348" t="s">
        <v>1260</v>
      </c>
      <c r="G135" s="325"/>
      <c r="H135" s="325" t="s">
        <v>1294</v>
      </c>
      <c r="I135" s="325" t="s">
        <v>1256</v>
      </c>
      <c r="J135" s="325">
        <v>50</v>
      </c>
      <c r="K135" s="373"/>
    </row>
    <row r="136" s="1" customFormat="1" ht="15" customHeight="1">
      <c r="B136" s="370"/>
      <c r="C136" s="325" t="s">
        <v>1281</v>
      </c>
      <c r="D136" s="325"/>
      <c r="E136" s="325"/>
      <c r="F136" s="348" t="s">
        <v>1260</v>
      </c>
      <c r="G136" s="325"/>
      <c r="H136" s="325" t="s">
        <v>1294</v>
      </c>
      <c r="I136" s="325" t="s">
        <v>1256</v>
      </c>
      <c r="J136" s="325">
        <v>50</v>
      </c>
      <c r="K136" s="373"/>
    </row>
    <row r="137" s="1" customFormat="1" ht="15" customHeight="1">
      <c r="B137" s="370"/>
      <c r="C137" s="325" t="s">
        <v>1282</v>
      </c>
      <c r="D137" s="325"/>
      <c r="E137" s="325"/>
      <c r="F137" s="348" t="s">
        <v>1260</v>
      </c>
      <c r="G137" s="325"/>
      <c r="H137" s="325" t="s">
        <v>1307</v>
      </c>
      <c r="I137" s="325" t="s">
        <v>1256</v>
      </c>
      <c r="J137" s="325">
        <v>255</v>
      </c>
      <c r="K137" s="373"/>
    </row>
    <row r="138" s="1" customFormat="1" ht="15" customHeight="1">
      <c r="B138" s="370"/>
      <c r="C138" s="325" t="s">
        <v>1284</v>
      </c>
      <c r="D138" s="325"/>
      <c r="E138" s="325"/>
      <c r="F138" s="348" t="s">
        <v>1254</v>
      </c>
      <c r="G138" s="325"/>
      <c r="H138" s="325" t="s">
        <v>1308</v>
      </c>
      <c r="I138" s="325" t="s">
        <v>1286</v>
      </c>
      <c r="J138" s="325"/>
      <c r="K138" s="373"/>
    </row>
    <row r="139" s="1" customFormat="1" ht="15" customHeight="1">
      <c r="B139" s="370"/>
      <c r="C139" s="325" t="s">
        <v>1287</v>
      </c>
      <c r="D139" s="325"/>
      <c r="E139" s="325"/>
      <c r="F139" s="348" t="s">
        <v>1254</v>
      </c>
      <c r="G139" s="325"/>
      <c r="H139" s="325" t="s">
        <v>1309</v>
      </c>
      <c r="I139" s="325" t="s">
        <v>1289</v>
      </c>
      <c r="J139" s="325"/>
      <c r="K139" s="373"/>
    </row>
    <row r="140" s="1" customFormat="1" ht="15" customHeight="1">
      <c r="B140" s="370"/>
      <c r="C140" s="325" t="s">
        <v>1290</v>
      </c>
      <c r="D140" s="325"/>
      <c r="E140" s="325"/>
      <c r="F140" s="348" t="s">
        <v>1254</v>
      </c>
      <c r="G140" s="325"/>
      <c r="H140" s="325" t="s">
        <v>1290</v>
      </c>
      <c r="I140" s="325" t="s">
        <v>1289</v>
      </c>
      <c r="J140" s="325"/>
      <c r="K140" s="373"/>
    </row>
    <row r="141" s="1" customFormat="1" ht="15" customHeight="1">
      <c r="B141" s="370"/>
      <c r="C141" s="325" t="s">
        <v>45</v>
      </c>
      <c r="D141" s="325"/>
      <c r="E141" s="325"/>
      <c r="F141" s="348" t="s">
        <v>1254</v>
      </c>
      <c r="G141" s="325"/>
      <c r="H141" s="325" t="s">
        <v>1310</v>
      </c>
      <c r="I141" s="325" t="s">
        <v>1289</v>
      </c>
      <c r="J141" s="325"/>
      <c r="K141" s="373"/>
    </row>
    <row r="142" s="1" customFormat="1" ht="15" customHeight="1">
      <c r="B142" s="370"/>
      <c r="C142" s="325" t="s">
        <v>1311</v>
      </c>
      <c r="D142" s="325"/>
      <c r="E142" s="325"/>
      <c r="F142" s="348" t="s">
        <v>1254</v>
      </c>
      <c r="G142" s="325"/>
      <c r="H142" s="325" t="s">
        <v>1312</v>
      </c>
      <c r="I142" s="325" t="s">
        <v>1289</v>
      </c>
      <c r="J142" s="325"/>
      <c r="K142" s="373"/>
    </row>
    <row r="143" s="1" customFormat="1" ht="15" customHeight="1">
      <c r="B143" s="374"/>
      <c r="C143" s="375"/>
      <c r="D143" s="375"/>
      <c r="E143" s="375"/>
      <c r="F143" s="375"/>
      <c r="G143" s="375"/>
      <c r="H143" s="375"/>
      <c r="I143" s="375"/>
      <c r="J143" s="375"/>
      <c r="K143" s="376"/>
    </row>
    <row r="144" s="1" customFormat="1" ht="18.75" customHeight="1">
      <c r="B144" s="361"/>
      <c r="C144" s="361"/>
      <c r="D144" s="361"/>
      <c r="E144" s="361"/>
      <c r="F144" s="362"/>
      <c r="G144" s="361"/>
      <c r="H144" s="361"/>
      <c r="I144" s="361"/>
      <c r="J144" s="361"/>
      <c r="K144" s="361"/>
    </row>
    <row r="145" s="1" customFormat="1" ht="18.75" customHeight="1">
      <c r="B145" s="333"/>
      <c r="C145" s="333"/>
      <c r="D145" s="333"/>
      <c r="E145" s="333"/>
      <c r="F145" s="333"/>
      <c r="G145" s="333"/>
      <c r="H145" s="333"/>
      <c r="I145" s="333"/>
      <c r="J145" s="333"/>
      <c r="K145" s="333"/>
    </row>
    <row r="146" s="1" customFormat="1" ht="7.5" customHeight="1">
      <c r="B146" s="334"/>
      <c r="C146" s="335"/>
      <c r="D146" s="335"/>
      <c r="E146" s="335"/>
      <c r="F146" s="335"/>
      <c r="G146" s="335"/>
      <c r="H146" s="335"/>
      <c r="I146" s="335"/>
      <c r="J146" s="335"/>
      <c r="K146" s="336"/>
    </row>
    <row r="147" s="1" customFormat="1" ht="45" customHeight="1">
      <c r="B147" s="337"/>
      <c r="C147" s="338" t="s">
        <v>1313</v>
      </c>
      <c r="D147" s="338"/>
      <c r="E147" s="338"/>
      <c r="F147" s="338"/>
      <c r="G147" s="338"/>
      <c r="H147" s="338"/>
      <c r="I147" s="338"/>
      <c r="J147" s="338"/>
      <c r="K147" s="339"/>
    </row>
    <row r="148" s="1" customFormat="1" ht="17.25" customHeight="1">
      <c r="B148" s="337"/>
      <c r="C148" s="340" t="s">
        <v>1248</v>
      </c>
      <c r="D148" s="340"/>
      <c r="E148" s="340"/>
      <c r="F148" s="340" t="s">
        <v>1249</v>
      </c>
      <c r="G148" s="341"/>
      <c r="H148" s="340" t="s">
        <v>61</v>
      </c>
      <c r="I148" s="340" t="s">
        <v>64</v>
      </c>
      <c r="J148" s="340" t="s">
        <v>1250</v>
      </c>
      <c r="K148" s="339"/>
    </row>
    <row r="149" s="1" customFormat="1" ht="17.25" customHeight="1">
      <c r="B149" s="337"/>
      <c r="C149" s="342" t="s">
        <v>1251</v>
      </c>
      <c r="D149" s="342"/>
      <c r="E149" s="342"/>
      <c r="F149" s="343" t="s">
        <v>1252</v>
      </c>
      <c r="G149" s="344"/>
      <c r="H149" s="342"/>
      <c r="I149" s="342"/>
      <c r="J149" s="342" t="s">
        <v>1253</v>
      </c>
      <c r="K149" s="339"/>
    </row>
    <row r="150" s="1" customFormat="1" ht="5.25" customHeight="1">
      <c r="B150" s="350"/>
      <c r="C150" s="345"/>
      <c r="D150" s="345"/>
      <c r="E150" s="345"/>
      <c r="F150" s="345"/>
      <c r="G150" s="346"/>
      <c r="H150" s="345"/>
      <c r="I150" s="345"/>
      <c r="J150" s="345"/>
      <c r="K150" s="373"/>
    </row>
    <row r="151" s="1" customFormat="1" ht="15" customHeight="1">
      <c r="B151" s="350"/>
      <c r="C151" s="377" t="s">
        <v>1257</v>
      </c>
      <c r="D151" s="325"/>
      <c r="E151" s="325"/>
      <c r="F151" s="378" t="s">
        <v>1254</v>
      </c>
      <c r="G151" s="325"/>
      <c r="H151" s="377" t="s">
        <v>1294</v>
      </c>
      <c r="I151" s="377" t="s">
        <v>1256</v>
      </c>
      <c r="J151" s="377">
        <v>120</v>
      </c>
      <c r="K151" s="373"/>
    </row>
    <row r="152" s="1" customFormat="1" ht="15" customHeight="1">
      <c r="B152" s="350"/>
      <c r="C152" s="377" t="s">
        <v>1303</v>
      </c>
      <c r="D152" s="325"/>
      <c r="E152" s="325"/>
      <c r="F152" s="378" t="s">
        <v>1254</v>
      </c>
      <c r="G152" s="325"/>
      <c r="H152" s="377" t="s">
        <v>1314</v>
      </c>
      <c r="I152" s="377" t="s">
        <v>1256</v>
      </c>
      <c r="J152" s="377" t="s">
        <v>1305</v>
      </c>
      <c r="K152" s="373"/>
    </row>
    <row r="153" s="1" customFormat="1" ht="15" customHeight="1">
      <c r="B153" s="350"/>
      <c r="C153" s="377" t="s">
        <v>92</v>
      </c>
      <c r="D153" s="325"/>
      <c r="E153" s="325"/>
      <c r="F153" s="378" t="s">
        <v>1254</v>
      </c>
      <c r="G153" s="325"/>
      <c r="H153" s="377" t="s">
        <v>1315</v>
      </c>
      <c r="I153" s="377" t="s">
        <v>1256</v>
      </c>
      <c r="J153" s="377" t="s">
        <v>1305</v>
      </c>
      <c r="K153" s="373"/>
    </row>
    <row r="154" s="1" customFormat="1" ht="15" customHeight="1">
      <c r="B154" s="350"/>
      <c r="C154" s="377" t="s">
        <v>1259</v>
      </c>
      <c r="D154" s="325"/>
      <c r="E154" s="325"/>
      <c r="F154" s="378" t="s">
        <v>1260</v>
      </c>
      <c r="G154" s="325"/>
      <c r="H154" s="377" t="s">
        <v>1294</v>
      </c>
      <c r="I154" s="377" t="s">
        <v>1256</v>
      </c>
      <c r="J154" s="377">
        <v>50</v>
      </c>
      <c r="K154" s="373"/>
    </row>
    <row r="155" s="1" customFormat="1" ht="15" customHeight="1">
      <c r="B155" s="350"/>
      <c r="C155" s="377" t="s">
        <v>1262</v>
      </c>
      <c r="D155" s="325"/>
      <c r="E155" s="325"/>
      <c r="F155" s="378" t="s">
        <v>1254</v>
      </c>
      <c r="G155" s="325"/>
      <c r="H155" s="377" t="s">
        <v>1294</v>
      </c>
      <c r="I155" s="377" t="s">
        <v>1264</v>
      </c>
      <c r="J155" s="377"/>
      <c r="K155" s="373"/>
    </row>
    <row r="156" s="1" customFormat="1" ht="15" customHeight="1">
      <c r="B156" s="350"/>
      <c r="C156" s="377" t="s">
        <v>1273</v>
      </c>
      <c r="D156" s="325"/>
      <c r="E156" s="325"/>
      <c r="F156" s="378" t="s">
        <v>1260</v>
      </c>
      <c r="G156" s="325"/>
      <c r="H156" s="377" t="s">
        <v>1294</v>
      </c>
      <c r="I156" s="377" t="s">
        <v>1256</v>
      </c>
      <c r="J156" s="377">
        <v>50</v>
      </c>
      <c r="K156" s="373"/>
    </row>
    <row r="157" s="1" customFormat="1" ht="15" customHeight="1">
      <c r="B157" s="350"/>
      <c r="C157" s="377" t="s">
        <v>1281</v>
      </c>
      <c r="D157" s="325"/>
      <c r="E157" s="325"/>
      <c r="F157" s="378" t="s">
        <v>1260</v>
      </c>
      <c r="G157" s="325"/>
      <c r="H157" s="377" t="s">
        <v>1294</v>
      </c>
      <c r="I157" s="377" t="s">
        <v>1256</v>
      </c>
      <c r="J157" s="377">
        <v>50</v>
      </c>
      <c r="K157" s="373"/>
    </row>
    <row r="158" s="1" customFormat="1" ht="15" customHeight="1">
      <c r="B158" s="350"/>
      <c r="C158" s="377" t="s">
        <v>1279</v>
      </c>
      <c r="D158" s="325"/>
      <c r="E158" s="325"/>
      <c r="F158" s="378" t="s">
        <v>1260</v>
      </c>
      <c r="G158" s="325"/>
      <c r="H158" s="377" t="s">
        <v>1294</v>
      </c>
      <c r="I158" s="377" t="s">
        <v>1256</v>
      </c>
      <c r="J158" s="377">
        <v>50</v>
      </c>
      <c r="K158" s="373"/>
    </row>
    <row r="159" s="1" customFormat="1" ht="15" customHeight="1">
      <c r="B159" s="350"/>
      <c r="C159" s="377" t="s">
        <v>130</v>
      </c>
      <c r="D159" s="325"/>
      <c r="E159" s="325"/>
      <c r="F159" s="378" t="s">
        <v>1254</v>
      </c>
      <c r="G159" s="325"/>
      <c r="H159" s="377" t="s">
        <v>1316</v>
      </c>
      <c r="I159" s="377" t="s">
        <v>1256</v>
      </c>
      <c r="J159" s="377" t="s">
        <v>1317</v>
      </c>
      <c r="K159" s="373"/>
    </row>
    <row r="160" s="1" customFormat="1" ht="15" customHeight="1">
      <c r="B160" s="350"/>
      <c r="C160" s="377" t="s">
        <v>1318</v>
      </c>
      <c r="D160" s="325"/>
      <c r="E160" s="325"/>
      <c r="F160" s="378" t="s">
        <v>1254</v>
      </c>
      <c r="G160" s="325"/>
      <c r="H160" s="377" t="s">
        <v>1319</v>
      </c>
      <c r="I160" s="377" t="s">
        <v>1289</v>
      </c>
      <c r="J160" s="377"/>
      <c r="K160" s="373"/>
    </row>
    <row r="161" s="1" customFormat="1" ht="15" customHeight="1">
      <c r="B161" s="379"/>
      <c r="C161" s="359"/>
      <c r="D161" s="359"/>
      <c r="E161" s="359"/>
      <c r="F161" s="359"/>
      <c r="G161" s="359"/>
      <c r="H161" s="359"/>
      <c r="I161" s="359"/>
      <c r="J161" s="359"/>
      <c r="K161" s="380"/>
    </row>
    <row r="162" s="1" customFormat="1" ht="18.75" customHeight="1">
      <c r="B162" s="361"/>
      <c r="C162" s="371"/>
      <c r="D162" s="371"/>
      <c r="E162" s="371"/>
      <c r="F162" s="381"/>
      <c r="G162" s="371"/>
      <c r="H162" s="371"/>
      <c r="I162" s="371"/>
      <c r="J162" s="371"/>
      <c r="K162" s="361"/>
    </row>
    <row r="163" s="1" customFormat="1" ht="18.75" customHeight="1">
      <c r="B163" s="333"/>
      <c r="C163" s="333"/>
      <c r="D163" s="333"/>
      <c r="E163" s="333"/>
      <c r="F163" s="333"/>
      <c r="G163" s="333"/>
      <c r="H163" s="333"/>
      <c r="I163" s="333"/>
      <c r="J163" s="333"/>
      <c r="K163" s="333"/>
    </row>
    <row r="164" s="1" customFormat="1" ht="7.5" customHeight="1">
      <c r="B164" s="312"/>
      <c r="C164" s="313"/>
      <c r="D164" s="313"/>
      <c r="E164" s="313"/>
      <c r="F164" s="313"/>
      <c r="G164" s="313"/>
      <c r="H164" s="313"/>
      <c r="I164" s="313"/>
      <c r="J164" s="313"/>
      <c r="K164" s="314"/>
    </row>
    <row r="165" s="1" customFormat="1" ht="45" customHeight="1">
      <c r="B165" s="315"/>
      <c r="C165" s="316" t="s">
        <v>1320</v>
      </c>
      <c r="D165" s="316"/>
      <c r="E165" s="316"/>
      <c r="F165" s="316"/>
      <c r="G165" s="316"/>
      <c r="H165" s="316"/>
      <c r="I165" s="316"/>
      <c r="J165" s="316"/>
      <c r="K165" s="317"/>
    </row>
    <row r="166" s="1" customFormat="1" ht="17.25" customHeight="1">
      <c r="B166" s="315"/>
      <c r="C166" s="340" t="s">
        <v>1248</v>
      </c>
      <c r="D166" s="340"/>
      <c r="E166" s="340"/>
      <c r="F166" s="340" t="s">
        <v>1249</v>
      </c>
      <c r="G166" s="382"/>
      <c r="H166" s="383" t="s">
        <v>61</v>
      </c>
      <c r="I166" s="383" t="s">
        <v>64</v>
      </c>
      <c r="J166" s="340" t="s">
        <v>1250</v>
      </c>
      <c r="K166" s="317"/>
    </row>
    <row r="167" s="1" customFormat="1" ht="17.25" customHeight="1">
      <c r="B167" s="318"/>
      <c r="C167" s="342" t="s">
        <v>1251</v>
      </c>
      <c r="D167" s="342"/>
      <c r="E167" s="342"/>
      <c r="F167" s="343" t="s">
        <v>1252</v>
      </c>
      <c r="G167" s="384"/>
      <c r="H167" s="385"/>
      <c r="I167" s="385"/>
      <c r="J167" s="342" t="s">
        <v>1253</v>
      </c>
      <c r="K167" s="320"/>
    </row>
    <row r="168" s="1" customFormat="1" ht="5.25" customHeight="1">
      <c r="B168" s="350"/>
      <c r="C168" s="345"/>
      <c r="D168" s="345"/>
      <c r="E168" s="345"/>
      <c r="F168" s="345"/>
      <c r="G168" s="346"/>
      <c r="H168" s="345"/>
      <c r="I168" s="345"/>
      <c r="J168" s="345"/>
      <c r="K168" s="373"/>
    </row>
    <row r="169" s="1" customFormat="1" ht="15" customHeight="1">
      <c r="B169" s="350"/>
      <c r="C169" s="325" t="s">
        <v>1257</v>
      </c>
      <c r="D169" s="325"/>
      <c r="E169" s="325"/>
      <c r="F169" s="348" t="s">
        <v>1254</v>
      </c>
      <c r="G169" s="325"/>
      <c r="H169" s="325" t="s">
        <v>1294</v>
      </c>
      <c r="I169" s="325" t="s">
        <v>1256</v>
      </c>
      <c r="J169" s="325">
        <v>120</v>
      </c>
      <c r="K169" s="373"/>
    </row>
    <row r="170" s="1" customFormat="1" ht="15" customHeight="1">
      <c r="B170" s="350"/>
      <c r="C170" s="325" t="s">
        <v>1303</v>
      </c>
      <c r="D170" s="325"/>
      <c r="E170" s="325"/>
      <c r="F170" s="348" t="s">
        <v>1254</v>
      </c>
      <c r="G170" s="325"/>
      <c r="H170" s="325" t="s">
        <v>1304</v>
      </c>
      <c r="I170" s="325" t="s">
        <v>1256</v>
      </c>
      <c r="J170" s="325" t="s">
        <v>1305</v>
      </c>
      <c r="K170" s="373"/>
    </row>
    <row r="171" s="1" customFormat="1" ht="15" customHeight="1">
      <c r="B171" s="350"/>
      <c r="C171" s="325" t="s">
        <v>92</v>
      </c>
      <c r="D171" s="325"/>
      <c r="E171" s="325"/>
      <c r="F171" s="348" t="s">
        <v>1254</v>
      </c>
      <c r="G171" s="325"/>
      <c r="H171" s="325" t="s">
        <v>1321</v>
      </c>
      <c r="I171" s="325" t="s">
        <v>1256</v>
      </c>
      <c r="J171" s="325" t="s">
        <v>1305</v>
      </c>
      <c r="K171" s="373"/>
    </row>
    <row r="172" s="1" customFormat="1" ht="15" customHeight="1">
      <c r="B172" s="350"/>
      <c r="C172" s="325" t="s">
        <v>1259</v>
      </c>
      <c r="D172" s="325"/>
      <c r="E172" s="325"/>
      <c r="F172" s="348" t="s">
        <v>1260</v>
      </c>
      <c r="G172" s="325"/>
      <c r="H172" s="325" t="s">
        <v>1321</v>
      </c>
      <c r="I172" s="325" t="s">
        <v>1256</v>
      </c>
      <c r="J172" s="325">
        <v>50</v>
      </c>
      <c r="K172" s="373"/>
    </row>
    <row r="173" s="1" customFormat="1" ht="15" customHeight="1">
      <c r="B173" s="350"/>
      <c r="C173" s="325" t="s">
        <v>1262</v>
      </c>
      <c r="D173" s="325"/>
      <c r="E173" s="325"/>
      <c r="F173" s="348" t="s">
        <v>1254</v>
      </c>
      <c r="G173" s="325"/>
      <c r="H173" s="325" t="s">
        <v>1321</v>
      </c>
      <c r="I173" s="325" t="s">
        <v>1264</v>
      </c>
      <c r="J173" s="325"/>
      <c r="K173" s="373"/>
    </row>
    <row r="174" s="1" customFormat="1" ht="15" customHeight="1">
      <c r="B174" s="350"/>
      <c r="C174" s="325" t="s">
        <v>1273</v>
      </c>
      <c r="D174" s="325"/>
      <c r="E174" s="325"/>
      <c r="F174" s="348" t="s">
        <v>1260</v>
      </c>
      <c r="G174" s="325"/>
      <c r="H174" s="325" t="s">
        <v>1321</v>
      </c>
      <c r="I174" s="325" t="s">
        <v>1256</v>
      </c>
      <c r="J174" s="325">
        <v>50</v>
      </c>
      <c r="K174" s="373"/>
    </row>
    <row r="175" s="1" customFormat="1" ht="15" customHeight="1">
      <c r="B175" s="350"/>
      <c r="C175" s="325" t="s">
        <v>1281</v>
      </c>
      <c r="D175" s="325"/>
      <c r="E175" s="325"/>
      <c r="F175" s="348" t="s">
        <v>1260</v>
      </c>
      <c r="G175" s="325"/>
      <c r="H175" s="325" t="s">
        <v>1321</v>
      </c>
      <c r="I175" s="325" t="s">
        <v>1256</v>
      </c>
      <c r="J175" s="325">
        <v>50</v>
      </c>
      <c r="K175" s="373"/>
    </row>
    <row r="176" s="1" customFormat="1" ht="15" customHeight="1">
      <c r="B176" s="350"/>
      <c r="C176" s="325" t="s">
        <v>1279</v>
      </c>
      <c r="D176" s="325"/>
      <c r="E176" s="325"/>
      <c r="F176" s="348" t="s">
        <v>1260</v>
      </c>
      <c r="G176" s="325"/>
      <c r="H176" s="325" t="s">
        <v>1321</v>
      </c>
      <c r="I176" s="325" t="s">
        <v>1256</v>
      </c>
      <c r="J176" s="325">
        <v>50</v>
      </c>
      <c r="K176" s="373"/>
    </row>
    <row r="177" s="1" customFormat="1" ht="15" customHeight="1">
      <c r="B177" s="350"/>
      <c r="C177" s="325" t="s">
        <v>141</v>
      </c>
      <c r="D177" s="325"/>
      <c r="E177" s="325"/>
      <c r="F177" s="348" t="s">
        <v>1254</v>
      </c>
      <c r="G177" s="325"/>
      <c r="H177" s="325" t="s">
        <v>1322</v>
      </c>
      <c r="I177" s="325" t="s">
        <v>1323</v>
      </c>
      <c r="J177" s="325"/>
      <c r="K177" s="373"/>
    </row>
    <row r="178" s="1" customFormat="1" ht="15" customHeight="1">
      <c r="B178" s="350"/>
      <c r="C178" s="325" t="s">
        <v>64</v>
      </c>
      <c r="D178" s="325"/>
      <c r="E178" s="325"/>
      <c r="F178" s="348" t="s">
        <v>1254</v>
      </c>
      <c r="G178" s="325"/>
      <c r="H178" s="325" t="s">
        <v>1324</v>
      </c>
      <c r="I178" s="325" t="s">
        <v>1325</v>
      </c>
      <c r="J178" s="325">
        <v>1</v>
      </c>
      <c r="K178" s="373"/>
    </row>
    <row r="179" s="1" customFormat="1" ht="15" customHeight="1">
      <c r="B179" s="350"/>
      <c r="C179" s="325" t="s">
        <v>60</v>
      </c>
      <c r="D179" s="325"/>
      <c r="E179" s="325"/>
      <c r="F179" s="348" t="s">
        <v>1254</v>
      </c>
      <c r="G179" s="325"/>
      <c r="H179" s="325" t="s">
        <v>1326</v>
      </c>
      <c r="I179" s="325" t="s">
        <v>1256</v>
      </c>
      <c r="J179" s="325">
        <v>20</v>
      </c>
      <c r="K179" s="373"/>
    </row>
    <row r="180" s="1" customFormat="1" ht="15" customHeight="1">
      <c r="B180" s="350"/>
      <c r="C180" s="325" t="s">
        <v>61</v>
      </c>
      <c r="D180" s="325"/>
      <c r="E180" s="325"/>
      <c r="F180" s="348" t="s">
        <v>1254</v>
      </c>
      <c r="G180" s="325"/>
      <c r="H180" s="325" t="s">
        <v>1327</v>
      </c>
      <c r="I180" s="325" t="s">
        <v>1256</v>
      </c>
      <c r="J180" s="325">
        <v>255</v>
      </c>
      <c r="K180" s="373"/>
    </row>
    <row r="181" s="1" customFormat="1" ht="15" customHeight="1">
      <c r="B181" s="350"/>
      <c r="C181" s="325" t="s">
        <v>142</v>
      </c>
      <c r="D181" s="325"/>
      <c r="E181" s="325"/>
      <c r="F181" s="348" t="s">
        <v>1254</v>
      </c>
      <c r="G181" s="325"/>
      <c r="H181" s="325" t="s">
        <v>1218</v>
      </c>
      <c r="I181" s="325" t="s">
        <v>1256</v>
      </c>
      <c r="J181" s="325">
        <v>10</v>
      </c>
      <c r="K181" s="373"/>
    </row>
    <row r="182" s="1" customFormat="1" ht="15" customHeight="1">
      <c r="B182" s="350"/>
      <c r="C182" s="325" t="s">
        <v>143</v>
      </c>
      <c r="D182" s="325"/>
      <c r="E182" s="325"/>
      <c r="F182" s="348" t="s">
        <v>1254</v>
      </c>
      <c r="G182" s="325"/>
      <c r="H182" s="325" t="s">
        <v>1328</v>
      </c>
      <c r="I182" s="325" t="s">
        <v>1289</v>
      </c>
      <c r="J182" s="325"/>
      <c r="K182" s="373"/>
    </row>
    <row r="183" s="1" customFormat="1" ht="15" customHeight="1">
      <c r="B183" s="350"/>
      <c r="C183" s="325" t="s">
        <v>1329</v>
      </c>
      <c r="D183" s="325"/>
      <c r="E183" s="325"/>
      <c r="F183" s="348" t="s">
        <v>1254</v>
      </c>
      <c r="G183" s="325"/>
      <c r="H183" s="325" t="s">
        <v>1330</v>
      </c>
      <c r="I183" s="325" t="s">
        <v>1289</v>
      </c>
      <c r="J183" s="325"/>
      <c r="K183" s="373"/>
    </row>
    <row r="184" s="1" customFormat="1" ht="15" customHeight="1">
      <c r="B184" s="350"/>
      <c r="C184" s="325" t="s">
        <v>1318</v>
      </c>
      <c r="D184" s="325"/>
      <c r="E184" s="325"/>
      <c r="F184" s="348" t="s">
        <v>1254</v>
      </c>
      <c r="G184" s="325"/>
      <c r="H184" s="325" t="s">
        <v>1331</v>
      </c>
      <c r="I184" s="325" t="s">
        <v>1289</v>
      </c>
      <c r="J184" s="325"/>
      <c r="K184" s="373"/>
    </row>
    <row r="185" s="1" customFormat="1" ht="15" customHeight="1">
      <c r="B185" s="350"/>
      <c r="C185" s="325" t="s">
        <v>145</v>
      </c>
      <c r="D185" s="325"/>
      <c r="E185" s="325"/>
      <c r="F185" s="348" t="s">
        <v>1260</v>
      </c>
      <c r="G185" s="325"/>
      <c r="H185" s="325" t="s">
        <v>1332</v>
      </c>
      <c r="I185" s="325" t="s">
        <v>1256</v>
      </c>
      <c r="J185" s="325">
        <v>50</v>
      </c>
      <c r="K185" s="373"/>
    </row>
    <row r="186" s="1" customFormat="1" ht="15" customHeight="1">
      <c r="B186" s="350"/>
      <c r="C186" s="325" t="s">
        <v>1333</v>
      </c>
      <c r="D186" s="325"/>
      <c r="E186" s="325"/>
      <c r="F186" s="348" t="s">
        <v>1260</v>
      </c>
      <c r="G186" s="325"/>
      <c r="H186" s="325" t="s">
        <v>1334</v>
      </c>
      <c r="I186" s="325" t="s">
        <v>1335</v>
      </c>
      <c r="J186" s="325"/>
      <c r="K186" s="373"/>
    </row>
    <row r="187" s="1" customFormat="1" ht="15" customHeight="1">
      <c r="B187" s="350"/>
      <c r="C187" s="325" t="s">
        <v>1336</v>
      </c>
      <c r="D187" s="325"/>
      <c r="E187" s="325"/>
      <c r="F187" s="348" t="s">
        <v>1260</v>
      </c>
      <c r="G187" s="325"/>
      <c r="H187" s="325" t="s">
        <v>1337</v>
      </c>
      <c r="I187" s="325" t="s">
        <v>1335</v>
      </c>
      <c r="J187" s="325"/>
      <c r="K187" s="373"/>
    </row>
    <row r="188" s="1" customFormat="1" ht="15" customHeight="1">
      <c r="B188" s="350"/>
      <c r="C188" s="325" t="s">
        <v>1338</v>
      </c>
      <c r="D188" s="325"/>
      <c r="E188" s="325"/>
      <c r="F188" s="348" t="s">
        <v>1260</v>
      </c>
      <c r="G188" s="325"/>
      <c r="H188" s="325" t="s">
        <v>1339</v>
      </c>
      <c r="I188" s="325" t="s">
        <v>1335</v>
      </c>
      <c r="J188" s="325"/>
      <c r="K188" s="373"/>
    </row>
    <row r="189" s="1" customFormat="1" ht="15" customHeight="1">
      <c r="B189" s="350"/>
      <c r="C189" s="386" t="s">
        <v>1340</v>
      </c>
      <c r="D189" s="325"/>
      <c r="E189" s="325"/>
      <c r="F189" s="348" t="s">
        <v>1260</v>
      </c>
      <c r="G189" s="325"/>
      <c r="H189" s="325" t="s">
        <v>1341</v>
      </c>
      <c r="I189" s="325" t="s">
        <v>1342</v>
      </c>
      <c r="J189" s="387" t="s">
        <v>1343</v>
      </c>
      <c r="K189" s="373"/>
    </row>
    <row r="190" s="1" customFormat="1" ht="15" customHeight="1">
      <c r="B190" s="350"/>
      <c r="C190" s="386" t="s">
        <v>49</v>
      </c>
      <c r="D190" s="325"/>
      <c r="E190" s="325"/>
      <c r="F190" s="348" t="s">
        <v>1254</v>
      </c>
      <c r="G190" s="325"/>
      <c r="H190" s="322" t="s">
        <v>1344</v>
      </c>
      <c r="I190" s="325" t="s">
        <v>1345</v>
      </c>
      <c r="J190" s="325"/>
      <c r="K190" s="373"/>
    </row>
    <row r="191" s="1" customFormat="1" ht="15" customHeight="1">
      <c r="B191" s="350"/>
      <c r="C191" s="386" t="s">
        <v>1346</v>
      </c>
      <c r="D191" s="325"/>
      <c r="E191" s="325"/>
      <c r="F191" s="348" t="s">
        <v>1254</v>
      </c>
      <c r="G191" s="325"/>
      <c r="H191" s="325" t="s">
        <v>1347</v>
      </c>
      <c r="I191" s="325" t="s">
        <v>1289</v>
      </c>
      <c r="J191" s="325"/>
      <c r="K191" s="373"/>
    </row>
    <row r="192" s="1" customFormat="1" ht="15" customHeight="1">
      <c r="B192" s="350"/>
      <c r="C192" s="386" t="s">
        <v>1348</v>
      </c>
      <c r="D192" s="325"/>
      <c r="E192" s="325"/>
      <c r="F192" s="348" t="s">
        <v>1254</v>
      </c>
      <c r="G192" s="325"/>
      <c r="H192" s="325" t="s">
        <v>1349</v>
      </c>
      <c r="I192" s="325" t="s">
        <v>1289</v>
      </c>
      <c r="J192" s="325"/>
      <c r="K192" s="373"/>
    </row>
    <row r="193" s="1" customFormat="1" ht="15" customHeight="1">
      <c r="B193" s="350"/>
      <c r="C193" s="386" t="s">
        <v>1350</v>
      </c>
      <c r="D193" s="325"/>
      <c r="E193" s="325"/>
      <c r="F193" s="348" t="s">
        <v>1260</v>
      </c>
      <c r="G193" s="325"/>
      <c r="H193" s="325" t="s">
        <v>1351</v>
      </c>
      <c r="I193" s="325" t="s">
        <v>1289</v>
      </c>
      <c r="J193" s="325"/>
      <c r="K193" s="373"/>
    </row>
    <row r="194" s="1" customFormat="1" ht="15" customHeight="1">
      <c r="B194" s="379"/>
      <c r="C194" s="388"/>
      <c r="D194" s="359"/>
      <c r="E194" s="359"/>
      <c r="F194" s="359"/>
      <c r="G194" s="359"/>
      <c r="H194" s="359"/>
      <c r="I194" s="359"/>
      <c r="J194" s="359"/>
      <c r="K194" s="380"/>
    </row>
    <row r="195" s="1" customFormat="1" ht="18.75" customHeight="1">
      <c r="B195" s="361"/>
      <c r="C195" s="371"/>
      <c r="D195" s="371"/>
      <c r="E195" s="371"/>
      <c r="F195" s="381"/>
      <c r="G195" s="371"/>
      <c r="H195" s="371"/>
      <c r="I195" s="371"/>
      <c r="J195" s="371"/>
      <c r="K195" s="361"/>
    </row>
    <row r="196" s="1" customFormat="1" ht="18.75" customHeight="1">
      <c r="B196" s="361"/>
      <c r="C196" s="371"/>
      <c r="D196" s="371"/>
      <c r="E196" s="371"/>
      <c r="F196" s="381"/>
      <c r="G196" s="371"/>
      <c r="H196" s="371"/>
      <c r="I196" s="371"/>
      <c r="J196" s="371"/>
      <c r="K196" s="361"/>
    </row>
    <row r="197" s="1" customFormat="1" ht="18.75" customHeight="1">
      <c r="B197" s="333"/>
      <c r="C197" s="333"/>
      <c r="D197" s="333"/>
      <c r="E197" s="333"/>
      <c r="F197" s="333"/>
      <c r="G197" s="333"/>
      <c r="H197" s="333"/>
      <c r="I197" s="333"/>
      <c r="J197" s="333"/>
      <c r="K197" s="333"/>
    </row>
    <row r="198" s="1" customFormat="1" ht="13.5">
      <c r="B198" s="312"/>
      <c r="C198" s="313"/>
      <c r="D198" s="313"/>
      <c r="E198" s="313"/>
      <c r="F198" s="313"/>
      <c r="G198" s="313"/>
      <c r="H198" s="313"/>
      <c r="I198" s="313"/>
      <c r="J198" s="313"/>
      <c r="K198" s="314"/>
    </row>
    <row r="199" s="1" customFormat="1" ht="21">
      <c r="B199" s="315"/>
      <c r="C199" s="316" t="s">
        <v>1352</v>
      </c>
      <c r="D199" s="316"/>
      <c r="E199" s="316"/>
      <c r="F199" s="316"/>
      <c r="G199" s="316"/>
      <c r="H199" s="316"/>
      <c r="I199" s="316"/>
      <c r="J199" s="316"/>
      <c r="K199" s="317"/>
    </row>
    <row r="200" s="1" customFormat="1" ht="25.5" customHeight="1">
      <c r="B200" s="315"/>
      <c r="C200" s="389" t="s">
        <v>1353</v>
      </c>
      <c r="D200" s="389"/>
      <c r="E200" s="389"/>
      <c r="F200" s="389" t="s">
        <v>1354</v>
      </c>
      <c r="G200" s="390"/>
      <c r="H200" s="389" t="s">
        <v>1355</v>
      </c>
      <c r="I200" s="389"/>
      <c r="J200" s="389"/>
      <c r="K200" s="317"/>
    </row>
    <row r="201" s="1" customFormat="1" ht="5.25" customHeight="1">
      <c r="B201" s="350"/>
      <c r="C201" s="345"/>
      <c r="D201" s="345"/>
      <c r="E201" s="345"/>
      <c r="F201" s="345"/>
      <c r="G201" s="371"/>
      <c r="H201" s="345"/>
      <c r="I201" s="345"/>
      <c r="J201" s="345"/>
      <c r="K201" s="373"/>
    </row>
    <row r="202" s="1" customFormat="1" ht="15" customHeight="1">
      <c r="B202" s="350"/>
      <c r="C202" s="325" t="s">
        <v>1345</v>
      </c>
      <c r="D202" s="325"/>
      <c r="E202" s="325"/>
      <c r="F202" s="348" t="s">
        <v>50</v>
      </c>
      <c r="G202" s="325"/>
      <c r="H202" s="325" t="s">
        <v>1356</v>
      </c>
      <c r="I202" s="325"/>
      <c r="J202" s="325"/>
      <c r="K202" s="373"/>
    </row>
    <row r="203" s="1" customFormat="1" ht="15" customHeight="1">
      <c r="B203" s="350"/>
      <c r="C203" s="325"/>
      <c r="D203" s="325"/>
      <c r="E203" s="325"/>
      <c r="F203" s="348" t="s">
        <v>51</v>
      </c>
      <c r="G203" s="325"/>
      <c r="H203" s="325" t="s">
        <v>1357</v>
      </c>
      <c r="I203" s="325"/>
      <c r="J203" s="325"/>
      <c r="K203" s="373"/>
    </row>
    <row r="204" s="1" customFormat="1" ht="15" customHeight="1">
      <c r="B204" s="350"/>
      <c r="C204" s="325"/>
      <c r="D204" s="325"/>
      <c r="E204" s="325"/>
      <c r="F204" s="348" t="s">
        <v>54</v>
      </c>
      <c r="G204" s="325"/>
      <c r="H204" s="325" t="s">
        <v>1358</v>
      </c>
      <c r="I204" s="325"/>
      <c r="J204" s="325"/>
      <c r="K204" s="373"/>
    </row>
    <row r="205" s="1" customFormat="1" ht="15" customHeight="1">
      <c r="B205" s="350"/>
      <c r="C205" s="325"/>
      <c r="D205" s="325"/>
      <c r="E205" s="325"/>
      <c r="F205" s="348" t="s">
        <v>52</v>
      </c>
      <c r="G205" s="325"/>
      <c r="H205" s="325" t="s">
        <v>1359</v>
      </c>
      <c r="I205" s="325"/>
      <c r="J205" s="325"/>
      <c r="K205" s="373"/>
    </row>
    <row r="206" s="1" customFormat="1" ht="15" customHeight="1">
      <c r="B206" s="350"/>
      <c r="C206" s="325"/>
      <c r="D206" s="325"/>
      <c r="E206" s="325"/>
      <c r="F206" s="348" t="s">
        <v>53</v>
      </c>
      <c r="G206" s="325"/>
      <c r="H206" s="325" t="s">
        <v>1360</v>
      </c>
      <c r="I206" s="325"/>
      <c r="J206" s="325"/>
      <c r="K206" s="373"/>
    </row>
    <row r="207" s="1" customFormat="1" ht="15" customHeight="1">
      <c r="B207" s="350"/>
      <c r="C207" s="325"/>
      <c r="D207" s="325"/>
      <c r="E207" s="325"/>
      <c r="F207" s="348"/>
      <c r="G207" s="325"/>
      <c r="H207" s="325"/>
      <c r="I207" s="325"/>
      <c r="J207" s="325"/>
      <c r="K207" s="373"/>
    </row>
    <row r="208" s="1" customFormat="1" ht="15" customHeight="1">
      <c r="B208" s="350"/>
      <c r="C208" s="325" t="s">
        <v>1301</v>
      </c>
      <c r="D208" s="325"/>
      <c r="E208" s="325"/>
      <c r="F208" s="348" t="s">
        <v>85</v>
      </c>
      <c r="G208" s="325"/>
      <c r="H208" s="325" t="s">
        <v>1361</v>
      </c>
      <c r="I208" s="325"/>
      <c r="J208" s="325"/>
      <c r="K208" s="373"/>
    </row>
    <row r="209" s="1" customFormat="1" ht="15" customHeight="1">
      <c r="B209" s="350"/>
      <c r="C209" s="325"/>
      <c r="D209" s="325"/>
      <c r="E209" s="325"/>
      <c r="F209" s="348" t="s">
        <v>1197</v>
      </c>
      <c r="G209" s="325"/>
      <c r="H209" s="325" t="s">
        <v>1198</v>
      </c>
      <c r="I209" s="325"/>
      <c r="J209" s="325"/>
      <c r="K209" s="373"/>
    </row>
    <row r="210" s="1" customFormat="1" ht="15" customHeight="1">
      <c r="B210" s="350"/>
      <c r="C210" s="325"/>
      <c r="D210" s="325"/>
      <c r="E210" s="325"/>
      <c r="F210" s="348" t="s">
        <v>1195</v>
      </c>
      <c r="G210" s="325"/>
      <c r="H210" s="325" t="s">
        <v>1362</v>
      </c>
      <c r="I210" s="325"/>
      <c r="J210" s="325"/>
      <c r="K210" s="373"/>
    </row>
    <row r="211" s="1" customFormat="1" ht="15" customHeight="1">
      <c r="B211" s="391"/>
      <c r="C211" s="325"/>
      <c r="D211" s="325"/>
      <c r="E211" s="325"/>
      <c r="F211" s="348" t="s">
        <v>1199</v>
      </c>
      <c r="G211" s="386"/>
      <c r="H211" s="377" t="s">
        <v>1200</v>
      </c>
      <c r="I211" s="377"/>
      <c r="J211" s="377"/>
      <c r="K211" s="392"/>
    </row>
    <row r="212" s="1" customFormat="1" ht="15" customHeight="1">
      <c r="B212" s="391"/>
      <c r="C212" s="325"/>
      <c r="D212" s="325"/>
      <c r="E212" s="325"/>
      <c r="F212" s="348" t="s">
        <v>1201</v>
      </c>
      <c r="G212" s="386"/>
      <c r="H212" s="377" t="s">
        <v>1363</v>
      </c>
      <c r="I212" s="377"/>
      <c r="J212" s="377"/>
      <c r="K212" s="392"/>
    </row>
    <row r="213" s="1" customFormat="1" ht="15" customHeight="1">
      <c r="B213" s="391"/>
      <c r="C213" s="325"/>
      <c r="D213" s="325"/>
      <c r="E213" s="325"/>
      <c r="F213" s="348"/>
      <c r="G213" s="386"/>
      <c r="H213" s="377"/>
      <c r="I213" s="377"/>
      <c r="J213" s="377"/>
      <c r="K213" s="392"/>
    </row>
    <row r="214" s="1" customFormat="1" ht="15" customHeight="1">
      <c r="B214" s="391"/>
      <c r="C214" s="325" t="s">
        <v>1325</v>
      </c>
      <c r="D214" s="325"/>
      <c r="E214" s="325"/>
      <c r="F214" s="348">
        <v>1</v>
      </c>
      <c r="G214" s="386"/>
      <c r="H214" s="377" t="s">
        <v>1364</v>
      </c>
      <c r="I214" s="377"/>
      <c r="J214" s="377"/>
      <c r="K214" s="392"/>
    </row>
    <row r="215" s="1" customFormat="1" ht="15" customHeight="1">
      <c r="B215" s="391"/>
      <c r="C215" s="325"/>
      <c r="D215" s="325"/>
      <c r="E215" s="325"/>
      <c r="F215" s="348">
        <v>2</v>
      </c>
      <c r="G215" s="386"/>
      <c r="H215" s="377" t="s">
        <v>1365</v>
      </c>
      <c r="I215" s="377"/>
      <c r="J215" s="377"/>
      <c r="K215" s="392"/>
    </row>
    <row r="216" s="1" customFormat="1" ht="15" customHeight="1">
      <c r="B216" s="391"/>
      <c r="C216" s="325"/>
      <c r="D216" s="325"/>
      <c r="E216" s="325"/>
      <c r="F216" s="348">
        <v>3</v>
      </c>
      <c r="G216" s="386"/>
      <c r="H216" s="377" t="s">
        <v>1366</v>
      </c>
      <c r="I216" s="377"/>
      <c r="J216" s="377"/>
      <c r="K216" s="392"/>
    </row>
    <row r="217" s="1" customFormat="1" ht="15" customHeight="1">
      <c r="B217" s="391"/>
      <c r="C217" s="325"/>
      <c r="D217" s="325"/>
      <c r="E217" s="325"/>
      <c r="F217" s="348">
        <v>4</v>
      </c>
      <c r="G217" s="386"/>
      <c r="H217" s="377" t="s">
        <v>1367</v>
      </c>
      <c r="I217" s="377"/>
      <c r="J217" s="377"/>
      <c r="K217" s="392"/>
    </row>
    <row r="218" s="1" customFormat="1" ht="12.75" customHeight="1">
      <c r="B218" s="393"/>
      <c r="C218" s="394"/>
      <c r="D218" s="394"/>
      <c r="E218" s="394"/>
      <c r="F218" s="394"/>
      <c r="G218" s="394"/>
      <c r="H218" s="394"/>
      <c r="I218" s="394"/>
      <c r="J218" s="394"/>
      <c r="K218" s="39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  <c r="AZ2" s="140" t="s">
        <v>118</v>
      </c>
      <c r="BA2" s="140" t="s">
        <v>21</v>
      </c>
      <c r="BB2" s="140" t="s">
        <v>21</v>
      </c>
      <c r="BC2" s="140" t="s">
        <v>119</v>
      </c>
      <c r="BD2" s="140" t="s">
        <v>88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88</v>
      </c>
      <c r="AZ3" s="140" t="s">
        <v>120</v>
      </c>
      <c r="BA3" s="140" t="s">
        <v>21</v>
      </c>
      <c r="BB3" s="140" t="s">
        <v>21</v>
      </c>
      <c r="BC3" s="140" t="s">
        <v>121</v>
      </c>
      <c r="BD3" s="140" t="s">
        <v>88</v>
      </c>
    </row>
    <row r="4" s="1" customFormat="1" ht="24.96" customHeight="1">
      <c r="B4" s="22"/>
      <c r="D4" s="143" t="s">
        <v>122</v>
      </c>
      <c r="L4" s="22"/>
      <c r="M4" s="144" t="s">
        <v>10</v>
      </c>
      <c r="AT4" s="19" t="s">
        <v>4</v>
      </c>
      <c r="AZ4" s="140" t="s">
        <v>123</v>
      </c>
      <c r="BA4" s="140" t="s">
        <v>21</v>
      </c>
      <c r="BB4" s="140" t="s">
        <v>21</v>
      </c>
      <c r="BC4" s="140" t="s">
        <v>124</v>
      </c>
      <c r="BD4" s="140" t="s">
        <v>88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26.25" customHeight="1">
      <c r="B7" s="22"/>
      <c r="E7" s="146" t="str">
        <f>'Rekapitulace stavby'!K6</f>
        <v>D.2.8 - PŘEDINVESTICE - ENERGOCENTRUM (ZE STAVBY REKONSTRUKCE A STAVEBNÍ ÚPRAVY MĚSTSKÉHO PLAVECKÉHO BAZÉNU V LIBERCI)</v>
      </c>
      <c r="F7" s="145"/>
      <c r="G7" s="145"/>
      <c r="H7" s="145"/>
      <c r="L7" s="22"/>
    </row>
    <row r="8" s="1" customFormat="1" ht="12" customHeight="1">
      <c r="B8" s="22"/>
      <c r="D8" s="145" t="s">
        <v>125</v>
      </c>
      <c r="L8" s="22"/>
    </row>
    <row r="9" s="2" customFormat="1" ht="16.5" customHeight="1">
      <c r="A9" s="40"/>
      <c r="B9" s="46"/>
      <c r="C9" s="40"/>
      <c r="D9" s="40"/>
      <c r="E9" s="146" t="s">
        <v>126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127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128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21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22</v>
      </c>
      <c r="E14" s="40"/>
      <c r="F14" s="135" t="s">
        <v>23</v>
      </c>
      <c r="G14" s="40"/>
      <c r="H14" s="40"/>
      <c r="I14" s="145" t="s">
        <v>24</v>
      </c>
      <c r="J14" s="149" t="str">
        <f>'Rekapitulace stavby'!AN8</f>
        <v>10. 10. 2022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26</v>
      </c>
      <c r="E16" s="40"/>
      <c r="F16" s="40"/>
      <c r="G16" s="40"/>
      <c r="H16" s="40"/>
      <c r="I16" s="145" t="s">
        <v>27</v>
      </c>
      <c r="J16" s="135" t="s">
        <v>28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29</v>
      </c>
      <c r="F17" s="40"/>
      <c r="G17" s="40"/>
      <c r="H17" s="40"/>
      <c r="I17" s="145" t="s">
        <v>30</v>
      </c>
      <c r="J17" s="135" t="s">
        <v>31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32</v>
      </c>
      <c r="E19" s="40"/>
      <c r="F19" s="40"/>
      <c r="G19" s="40"/>
      <c r="H19" s="40"/>
      <c r="I19" s="145" t="s">
        <v>27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30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34</v>
      </c>
      <c r="E22" s="40"/>
      <c r="F22" s="40"/>
      <c r="G22" s="40"/>
      <c r="H22" s="40"/>
      <c r="I22" s="145" t="s">
        <v>27</v>
      </c>
      <c r="J22" s="135" t="s">
        <v>35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36</v>
      </c>
      <c r="F23" s="40"/>
      <c r="G23" s="40"/>
      <c r="H23" s="40"/>
      <c r="I23" s="145" t="s">
        <v>30</v>
      </c>
      <c r="J23" s="135" t="s">
        <v>37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39</v>
      </c>
      <c r="E25" s="40"/>
      <c r="F25" s="40"/>
      <c r="G25" s="40"/>
      <c r="H25" s="40"/>
      <c r="I25" s="145" t="s">
        <v>27</v>
      </c>
      <c r="J25" s="135" t="s">
        <v>40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41</v>
      </c>
      <c r="F26" s="40"/>
      <c r="G26" s="40"/>
      <c r="H26" s="40"/>
      <c r="I26" s="145" t="s">
        <v>30</v>
      </c>
      <c r="J26" s="135" t="s">
        <v>42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43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21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45</v>
      </c>
      <c r="E32" s="40"/>
      <c r="F32" s="40"/>
      <c r="G32" s="40"/>
      <c r="H32" s="40"/>
      <c r="I32" s="40"/>
      <c r="J32" s="156">
        <f>ROUND(J92,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47</v>
      </c>
      <c r="G34" s="40"/>
      <c r="H34" s="40"/>
      <c r="I34" s="157" t="s">
        <v>46</v>
      </c>
      <c r="J34" s="157" t="s">
        <v>48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49</v>
      </c>
      <c r="E35" s="145" t="s">
        <v>50</v>
      </c>
      <c r="F35" s="159">
        <f>ROUND((SUM(BE92:BE243)),  2)</f>
        <v>0</v>
      </c>
      <c r="G35" s="40"/>
      <c r="H35" s="40"/>
      <c r="I35" s="160">
        <v>0.20999999999999999</v>
      </c>
      <c r="J35" s="159">
        <f>ROUND(((SUM(BE92:BE243))*I35),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51</v>
      </c>
      <c r="F36" s="159">
        <f>ROUND((SUM(BF92:BF243)),  2)</f>
        <v>0</v>
      </c>
      <c r="G36" s="40"/>
      <c r="H36" s="40"/>
      <c r="I36" s="160">
        <v>0.14999999999999999</v>
      </c>
      <c r="J36" s="159">
        <f>ROUND(((SUM(BF92:BF243))*I36),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52</v>
      </c>
      <c r="F37" s="159">
        <f>ROUND((SUM(BG92:BG243)),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53</v>
      </c>
      <c r="F38" s="159">
        <f>ROUND((SUM(BH92:BH243)),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54</v>
      </c>
      <c r="F39" s="159">
        <f>ROUND((SUM(BI92:BI243)),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55</v>
      </c>
      <c r="E41" s="163"/>
      <c r="F41" s="163"/>
      <c r="G41" s="164" t="s">
        <v>56</v>
      </c>
      <c r="H41" s="165" t="s">
        <v>57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129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2" t="str">
        <f>E7</f>
        <v>D.2.8 - PŘEDINVESTICE - ENERGOCENTRUM (ZE STAVBY REKONSTRUKCE A STAVEBNÍ ÚPRAVY MĚSTSKÉHO PLAVECKÉHO BAZÉNU V LIBERCI)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126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BOUR - BOURACÍ PRÁCE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Tržní náměstí 1338, 460 01 Liberec</v>
      </c>
      <c r="G56" s="42"/>
      <c r="H56" s="42"/>
      <c r="I56" s="34" t="s">
        <v>24</v>
      </c>
      <c r="J56" s="74" t="str">
        <f>IF(J14="","",J14)</f>
        <v>10. 10. 2022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26</v>
      </c>
      <c r="D58" s="42"/>
      <c r="E58" s="42"/>
      <c r="F58" s="29" t="str">
        <f>E17</f>
        <v>STATUTÁRNÍ MĚSTO LIBEREC</v>
      </c>
      <c r="G58" s="42"/>
      <c r="H58" s="42"/>
      <c r="I58" s="34" t="s">
        <v>34</v>
      </c>
      <c r="J58" s="38" t="str">
        <f>E23</f>
        <v>ATELIER 11 HRADEC KRÁLOVÉ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32</v>
      </c>
      <c r="D59" s="42"/>
      <c r="E59" s="42"/>
      <c r="F59" s="29" t="str">
        <f>IF(E20="","",E20)</f>
        <v>Vyplň údaj</v>
      </c>
      <c r="G59" s="42"/>
      <c r="H59" s="42"/>
      <c r="I59" s="34" t="s">
        <v>39</v>
      </c>
      <c r="J59" s="38" t="str">
        <f>E26</f>
        <v>PROPOS Liberec s.r.o.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77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J93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134</v>
      </c>
      <c r="E65" s="185"/>
      <c r="F65" s="185"/>
      <c r="G65" s="185"/>
      <c r="H65" s="185"/>
      <c r="I65" s="185"/>
      <c r="J65" s="186">
        <f>J94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135</v>
      </c>
      <c r="E66" s="185"/>
      <c r="F66" s="185"/>
      <c r="G66" s="185"/>
      <c r="H66" s="185"/>
      <c r="I66" s="185"/>
      <c r="J66" s="186">
        <f>J150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136</v>
      </c>
      <c r="E67" s="185"/>
      <c r="F67" s="185"/>
      <c r="G67" s="185"/>
      <c r="H67" s="185"/>
      <c r="I67" s="185"/>
      <c r="J67" s="186">
        <f>J225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7"/>
      <c r="C68" s="178"/>
      <c r="D68" s="179" t="s">
        <v>137</v>
      </c>
      <c r="E68" s="180"/>
      <c r="F68" s="180"/>
      <c r="G68" s="180"/>
      <c r="H68" s="180"/>
      <c r="I68" s="180"/>
      <c r="J68" s="181">
        <f>J232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3"/>
      <c r="C69" s="127"/>
      <c r="D69" s="184" t="s">
        <v>138</v>
      </c>
      <c r="E69" s="185"/>
      <c r="F69" s="185"/>
      <c r="G69" s="185"/>
      <c r="H69" s="185"/>
      <c r="I69" s="185"/>
      <c r="J69" s="186">
        <f>J233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139</v>
      </c>
      <c r="E70" s="180"/>
      <c r="F70" s="180"/>
      <c r="G70" s="180"/>
      <c r="H70" s="180"/>
      <c r="I70" s="180"/>
      <c r="J70" s="181">
        <f>J241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140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6.25" customHeight="1">
      <c r="A80" s="40"/>
      <c r="B80" s="41"/>
      <c r="C80" s="42"/>
      <c r="D80" s="42"/>
      <c r="E80" s="172" t="str">
        <f>E7</f>
        <v>D.2.8 - PŘEDINVESTICE - ENERGOCENTRUM (ZE STAVBY REKONSTRUKCE A STAVEBNÍ ÚPRAVY MĚSTSKÉHO PLAVECKÉHO BAZÉNU V LIBERCI)</v>
      </c>
      <c r="F80" s="34"/>
      <c r="G80" s="34"/>
      <c r="H80" s="34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125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2" t="s">
        <v>126</v>
      </c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127</v>
      </c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BOUR - BOURACÍ PRÁCE</v>
      </c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22</v>
      </c>
      <c r="D86" s="42"/>
      <c r="E86" s="42"/>
      <c r="F86" s="29" t="str">
        <f>F14</f>
        <v>Tržní náměstí 1338, 460 01 Liberec</v>
      </c>
      <c r="G86" s="42"/>
      <c r="H86" s="42"/>
      <c r="I86" s="34" t="s">
        <v>24</v>
      </c>
      <c r="J86" s="74" t="str">
        <f>IF(J14="","",J14)</f>
        <v>10. 10. 2022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40.05" customHeight="1">
      <c r="A88" s="40"/>
      <c r="B88" s="41"/>
      <c r="C88" s="34" t="s">
        <v>26</v>
      </c>
      <c r="D88" s="42"/>
      <c r="E88" s="42"/>
      <c r="F88" s="29" t="str">
        <f>E17</f>
        <v>STATUTÁRNÍ MĚSTO LIBEREC</v>
      </c>
      <c r="G88" s="42"/>
      <c r="H88" s="42"/>
      <c r="I88" s="34" t="s">
        <v>34</v>
      </c>
      <c r="J88" s="38" t="str">
        <f>E23</f>
        <v>ATELIER 11 HRADEC KRÁLOVÉ s.r.o.</v>
      </c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5.65" customHeight="1">
      <c r="A89" s="40"/>
      <c r="B89" s="41"/>
      <c r="C89" s="34" t="s">
        <v>32</v>
      </c>
      <c r="D89" s="42"/>
      <c r="E89" s="42"/>
      <c r="F89" s="29" t="str">
        <f>IF(E20="","",E20)</f>
        <v>Vyplň údaj</v>
      </c>
      <c r="G89" s="42"/>
      <c r="H89" s="42"/>
      <c r="I89" s="34" t="s">
        <v>39</v>
      </c>
      <c r="J89" s="38" t="str">
        <f>E26</f>
        <v>PROPOS Liberec s.r.o.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8"/>
      <c r="B91" s="189"/>
      <c r="C91" s="190" t="s">
        <v>141</v>
      </c>
      <c r="D91" s="191" t="s">
        <v>64</v>
      </c>
      <c r="E91" s="191" t="s">
        <v>60</v>
      </c>
      <c r="F91" s="191" t="s">
        <v>61</v>
      </c>
      <c r="G91" s="191" t="s">
        <v>142</v>
      </c>
      <c r="H91" s="191" t="s">
        <v>143</v>
      </c>
      <c r="I91" s="191" t="s">
        <v>144</v>
      </c>
      <c r="J91" s="191" t="s">
        <v>131</v>
      </c>
      <c r="K91" s="192" t="s">
        <v>145</v>
      </c>
      <c r="L91" s="193"/>
      <c r="M91" s="94" t="s">
        <v>21</v>
      </c>
      <c r="N91" s="95" t="s">
        <v>49</v>
      </c>
      <c r="O91" s="95" t="s">
        <v>146</v>
      </c>
      <c r="P91" s="95" t="s">
        <v>147</v>
      </c>
      <c r="Q91" s="95" t="s">
        <v>148</v>
      </c>
      <c r="R91" s="95" t="s">
        <v>149</v>
      </c>
      <c r="S91" s="95" t="s">
        <v>150</v>
      </c>
      <c r="T91" s="96" t="s">
        <v>151</v>
      </c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</row>
    <row r="92" s="2" customFormat="1" ht="22.8" customHeight="1">
      <c r="A92" s="40"/>
      <c r="B92" s="41"/>
      <c r="C92" s="101" t="s">
        <v>152</v>
      </c>
      <c r="D92" s="42"/>
      <c r="E92" s="42"/>
      <c r="F92" s="42"/>
      <c r="G92" s="42"/>
      <c r="H92" s="42"/>
      <c r="I92" s="42"/>
      <c r="J92" s="194">
        <f>BK92</f>
        <v>0</v>
      </c>
      <c r="K92" s="42"/>
      <c r="L92" s="46"/>
      <c r="M92" s="97"/>
      <c r="N92" s="195"/>
      <c r="O92" s="98"/>
      <c r="P92" s="196">
        <f>P93+P232+P241</f>
        <v>0</v>
      </c>
      <c r="Q92" s="98"/>
      <c r="R92" s="196">
        <f>R93+R232+R241</f>
        <v>0.036334400000000003</v>
      </c>
      <c r="S92" s="98"/>
      <c r="T92" s="197">
        <f>T93+T232+T241</f>
        <v>151.38242589999999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78</v>
      </c>
      <c r="AU92" s="19" t="s">
        <v>132</v>
      </c>
      <c r="BK92" s="198">
        <f>BK93+BK232+BK241</f>
        <v>0</v>
      </c>
    </row>
    <row r="93" s="12" customFormat="1" ht="25.92" customHeight="1">
      <c r="A93" s="12"/>
      <c r="B93" s="199"/>
      <c r="C93" s="200"/>
      <c r="D93" s="201" t="s">
        <v>78</v>
      </c>
      <c r="E93" s="202" t="s">
        <v>153</v>
      </c>
      <c r="F93" s="202" t="s">
        <v>154</v>
      </c>
      <c r="G93" s="200"/>
      <c r="H93" s="200"/>
      <c r="I93" s="203"/>
      <c r="J93" s="204">
        <f>BK93</f>
        <v>0</v>
      </c>
      <c r="K93" s="200"/>
      <c r="L93" s="205"/>
      <c r="M93" s="206"/>
      <c r="N93" s="207"/>
      <c r="O93" s="207"/>
      <c r="P93" s="208">
        <f>P94+P150+P225</f>
        <v>0</v>
      </c>
      <c r="Q93" s="207"/>
      <c r="R93" s="208">
        <f>R94+R150+R225</f>
        <v>0.036334400000000003</v>
      </c>
      <c r="S93" s="207"/>
      <c r="T93" s="209">
        <f>T94+T150+T225</f>
        <v>149.0259859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86</v>
      </c>
      <c r="AT93" s="211" t="s">
        <v>78</v>
      </c>
      <c r="AU93" s="211" t="s">
        <v>79</v>
      </c>
      <c r="AY93" s="210" t="s">
        <v>155</v>
      </c>
      <c r="BK93" s="212">
        <f>BK94+BK150+BK225</f>
        <v>0</v>
      </c>
    </row>
    <row r="94" s="12" customFormat="1" ht="22.8" customHeight="1">
      <c r="A94" s="12"/>
      <c r="B94" s="199"/>
      <c r="C94" s="200"/>
      <c r="D94" s="201" t="s">
        <v>78</v>
      </c>
      <c r="E94" s="213" t="s">
        <v>86</v>
      </c>
      <c r="F94" s="213" t="s">
        <v>156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SUM(P95:P149)</f>
        <v>0</v>
      </c>
      <c r="Q94" s="207"/>
      <c r="R94" s="208">
        <f>SUM(R95:R149)</f>
        <v>0.030055999999999999</v>
      </c>
      <c r="S94" s="207"/>
      <c r="T94" s="209">
        <f>SUM(T95:T149)</f>
        <v>19.785599999999999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86</v>
      </c>
      <c r="AT94" s="211" t="s">
        <v>78</v>
      </c>
      <c r="AU94" s="211" t="s">
        <v>86</v>
      </c>
      <c r="AY94" s="210" t="s">
        <v>155</v>
      </c>
      <c r="BK94" s="212">
        <f>SUM(BK95:BK149)</f>
        <v>0</v>
      </c>
    </row>
    <row r="95" s="2" customFormat="1" ht="24.15" customHeight="1">
      <c r="A95" s="40"/>
      <c r="B95" s="41"/>
      <c r="C95" s="215" t="s">
        <v>86</v>
      </c>
      <c r="D95" s="215" t="s">
        <v>157</v>
      </c>
      <c r="E95" s="216" t="s">
        <v>158</v>
      </c>
      <c r="F95" s="217" t="s">
        <v>159</v>
      </c>
      <c r="G95" s="218" t="s">
        <v>160</v>
      </c>
      <c r="H95" s="219">
        <v>13.272</v>
      </c>
      <c r="I95" s="220"/>
      <c r="J95" s="221">
        <f>ROUND(I95*H95,2)</f>
        <v>0</v>
      </c>
      <c r="K95" s="217" t="s">
        <v>161</v>
      </c>
      <c r="L95" s="46"/>
      <c r="M95" s="222" t="s">
        <v>21</v>
      </c>
      <c r="N95" s="223" t="s">
        <v>50</v>
      </c>
      <c r="O95" s="86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162</v>
      </c>
      <c r="AT95" s="226" t="s">
        <v>157</v>
      </c>
      <c r="AU95" s="226" t="s">
        <v>88</v>
      </c>
      <c r="AY95" s="19" t="s">
        <v>155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86</v>
      </c>
      <c r="BK95" s="227">
        <f>ROUND(I95*H95,2)</f>
        <v>0</v>
      </c>
      <c r="BL95" s="19" t="s">
        <v>162</v>
      </c>
      <c r="BM95" s="226" t="s">
        <v>163</v>
      </c>
    </row>
    <row r="96" s="2" customFormat="1">
      <c r="A96" s="40"/>
      <c r="B96" s="41"/>
      <c r="C96" s="42"/>
      <c r="D96" s="228" t="s">
        <v>164</v>
      </c>
      <c r="E96" s="42"/>
      <c r="F96" s="229" t="s">
        <v>165</v>
      </c>
      <c r="G96" s="42"/>
      <c r="H96" s="42"/>
      <c r="I96" s="230"/>
      <c r="J96" s="42"/>
      <c r="K96" s="42"/>
      <c r="L96" s="46"/>
      <c r="M96" s="231"/>
      <c r="N96" s="23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164</v>
      </c>
      <c r="AU96" s="19" t="s">
        <v>88</v>
      </c>
    </row>
    <row r="97" s="13" customFormat="1">
      <c r="A97" s="13"/>
      <c r="B97" s="233"/>
      <c r="C97" s="234"/>
      <c r="D97" s="235" t="s">
        <v>166</v>
      </c>
      <c r="E97" s="236" t="s">
        <v>21</v>
      </c>
      <c r="F97" s="237" t="s">
        <v>167</v>
      </c>
      <c r="G97" s="234"/>
      <c r="H97" s="236" t="s">
        <v>21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166</v>
      </c>
      <c r="AU97" s="243" t="s">
        <v>88</v>
      </c>
      <c r="AV97" s="13" t="s">
        <v>86</v>
      </c>
      <c r="AW97" s="13" t="s">
        <v>38</v>
      </c>
      <c r="AX97" s="13" t="s">
        <v>79</v>
      </c>
      <c r="AY97" s="243" t="s">
        <v>155</v>
      </c>
    </row>
    <row r="98" s="13" customFormat="1">
      <c r="A98" s="13"/>
      <c r="B98" s="233"/>
      <c r="C98" s="234"/>
      <c r="D98" s="235" t="s">
        <v>166</v>
      </c>
      <c r="E98" s="236" t="s">
        <v>21</v>
      </c>
      <c r="F98" s="237" t="s">
        <v>168</v>
      </c>
      <c r="G98" s="234"/>
      <c r="H98" s="236" t="s">
        <v>21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166</v>
      </c>
      <c r="AU98" s="243" t="s">
        <v>88</v>
      </c>
      <c r="AV98" s="13" t="s">
        <v>86</v>
      </c>
      <c r="AW98" s="13" t="s">
        <v>38</v>
      </c>
      <c r="AX98" s="13" t="s">
        <v>79</v>
      </c>
      <c r="AY98" s="243" t="s">
        <v>155</v>
      </c>
    </row>
    <row r="99" s="13" customFormat="1">
      <c r="A99" s="13"/>
      <c r="B99" s="233"/>
      <c r="C99" s="234"/>
      <c r="D99" s="235" t="s">
        <v>166</v>
      </c>
      <c r="E99" s="236" t="s">
        <v>21</v>
      </c>
      <c r="F99" s="237" t="s">
        <v>169</v>
      </c>
      <c r="G99" s="234"/>
      <c r="H99" s="236" t="s">
        <v>21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166</v>
      </c>
      <c r="AU99" s="243" t="s">
        <v>88</v>
      </c>
      <c r="AV99" s="13" t="s">
        <v>86</v>
      </c>
      <c r="AW99" s="13" t="s">
        <v>38</v>
      </c>
      <c r="AX99" s="13" t="s">
        <v>79</v>
      </c>
      <c r="AY99" s="243" t="s">
        <v>155</v>
      </c>
    </row>
    <row r="100" s="14" customFormat="1">
      <c r="A100" s="14"/>
      <c r="B100" s="244"/>
      <c r="C100" s="245"/>
      <c r="D100" s="235" t="s">
        <v>166</v>
      </c>
      <c r="E100" s="246" t="s">
        <v>21</v>
      </c>
      <c r="F100" s="247" t="s">
        <v>170</v>
      </c>
      <c r="G100" s="245"/>
      <c r="H100" s="248">
        <v>13.272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4" t="s">
        <v>166</v>
      </c>
      <c r="AU100" s="254" t="s">
        <v>88</v>
      </c>
      <c r="AV100" s="14" t="s">
        <v>88</v>
      </c>
      <c r="AW100" s="14" t="s">
        <v>38</v>
      </c>
      <c r="AX100" s="14" t="s">
        <v>79</v>
      </c>
      <c r="AY100" s="254" t="s">
        <v>155</v>
      </c>
    </row>
    <row r="101" s="15" customFormat="1">
      <c r="A101" s="15"/>
      <c r="B101" s="255"/>
      <c r="C101" s="256"/>
      <c r="D101" s="235" t="s">
        <v>166</v>
      </c>
      <c r="E101" s="257" t="s">
        <v>118</v>
      </c>
      <c r="F101" s="258" t="s">
        <v>171</v>
      </c>
      <c r="G101" s="256"/>
      <c r="H101" s="259">
        <v>13.272</v>
      </c>
      <c r="I101" s="260"/>
      <c r="J101" s="256"/>
      <c r="K101" s="256"/>
      <c r="L101" s="261"/>
      <c r="M101" s="262"/>
      <c r="N101" s="263"/>
      <c r="O101" s="263"/>
      <c r="P101" s="263"/>
      <c r="Q101" s="263"/>
      <c r="R101" s="263"/>
      <c r="S101" s="263"/>
      <c r="T101" s="26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5" t="s">
        <v>166</v>
      </c>
      <c r="AU101" s="265" t="s">
        <v>88</v>
      </c>
      <c r="AV101" s="15" t="s">
        <v>172</v>
      </c>
      <c r="AW101" s="15" t="s">
        <v>38</v>
      </c>
      <c r="AX101" s="15" t="s">
        <v>86</v>
      </c>
      <c r="AY101" s="265" t="s">
        <v>155</v>
      </c>
    </row>
    <row r="102" s="2" customFormat="1" ht="24.15" customHeight="1">
      <c r="A102" s="40"/>
      <c r="B102" s="41"/>
      <c r="C102" s="215" t="s">
        <v>88</v>
      </c>
      <c r="D102" s="215" t="s">
        <v>157</v>
      </c>
      <c r="E102" s="216" t="s">
        <v>173</v>
      </c>
      <c r="F102" s="217" t="s">
        <v>174</v>
      </c>
      <c r="G102" s="218" t="s">
        <v>160</v>
      </c>
      <c r="H102" s="219">
        <v>15.028000000000001</v>
      </c>
      <c r="I102" s="220"/>
      <c r="J102" s="221">
        <f>ROUND(I102*H102,2)</f>
        <v>0</v>
      </c>
      <c r="K102" s="217" t="s">
        <v>161</v>
      </c>
      <c r="L102" s="46"/>
      <c r="M102" s="222" t="s">
        <v>21</v>
      </c>
      <c r="N102" s="223" t="s">
        <v>50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162</v>
      </c>
      <c r="AT102" s="226" t="s">
        <v>157</v>
      </c>
      <c r="AU102" s="226" t="s">
        <v>88</v>
      </c>
      <c r="AY102" s="19" t="s">
        <v>155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86</v>
      </c>
      <c r="BK102" s="227">
        <f>ROUND(I102*H102,2)</f>
        <v>0</v>
      </c>
      <c r="BL102" s="19" t="s">
        <v>162</v>
      </c>
      <c r="BM102" s="226" t="s">
        <v>175</v>
      </c>
    </row>
    <row r="103" s="2" customFormat="1">
      <c r="A103" s="40"/>
      <c r="B103" s="41"/>
      <c r="C103" s="42"/>
      <c r="D103" s="228" t="s">
        <v>164</v>
      </c>
      <c r="E103" s="42"/>
      <c r="F103" s="229" t="s">
        <v>176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164</v>
      </c>
      <c r="AU103" s="19" t="s">
        <v>88</v>
      </c>
    </row>
    <row r="104" s="14" customFormat="1">
      <c r="A104" s="14"/>
      <c r="B104" s="244"/>
      <c r="C104" s="245"/>
      <c r="D104" s="235" t="s">
        <v>166</v>
      </c>
      <c r="E104" s="246" t="s">
        <v>21</v>
      </c>
      <c r="F104" s="247" t="s">
        <v>177</v>
      </c>
      <c r="G104" s="245"/>
      <c r="H104" s="248">
        <v>30.056000000000001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4" t="s">
        <v>166</v>
      </c>
      <c r="AU104" s="254" t="s">
        <v>88</v>
      </c>
      <c r="AV104" s="14" t="s">
        <v>88</v>
      </c>
      <c r="AW104" s="14" t="s">
        <v>38</v>
      </c>
      <c r="AX104" s="14" t="s">
        <v>79</v>
      </c>
      <c r="AY104" s="254" t="s">
        <v>155</v>
      </c>
    </row>
    <row r="105" s="15" customFormat="1">
      <c r="A105" s="15"/>
      <c r="B105" s="255"/>
      <c r="C105" s="256"/>
      <c r="D105" s="235" t="s">
        <v>166</v>
      </c>
      <c r="E105" s="257" t="s">
        <v>120</v>
      </c>
      <c r="F105" s="258" t="s">
        <v>171</v>
      </c>
      <c r="G105" s="256"/>
      <c r="H105" s="259">
        <v>30.056000000000001</v>
      </c>
      <c r="I105" s="260"/>
      <c r="J105" s="256"/>
      <c r="K105" s="256"/>
      <c r="L105" s="261"/>
      <c r="M105" s="262"/>
      <c r="N105" s="263"/>
      <c r="O105" s="263"/>
      <c r="P105" s="263"/>
      <c r="Q105" s="263"/>
      <c r="R105" s="263"/>
      <c r="S105" s="263"/>
      <c r="T105" s="264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5" t="s">
        <v>166</v>
      </c>
      <c r="AU105" s="265" t="s">
        <v>88</v>
      </c>
      <c r="AV105" s="15" t="s">
        <v>172</v>
      </c>
      <c r="AW105" s="15" t="s">
        <v>38</v>
      </c>
      <c r="AX105" s="15" t="s">
        <v>79</v>
      </c>
      <c r="AY105" s="265" t="s">
        <v>155</v>
      </c>
    </row>
    <row r="106" s="13" customFormat="1">
      <c r="A106" s="13"/>
      <c r="B106" s="233"/>
      <c r="C106" s="234"/>
      <c r="D106" s="235" t="s">
        <v>166</v>
      </c>
      <c r="E106" s="236" t="s">
        <v>21</v>
      </c>
      <c r="F106" s="237" t="s">
        <v>178</v>
      </c>
      <c r="G106" s="234"/>
      <c r="H106" s="236" t="s">
        <v>21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166</v>
      </c>
      <c r="AU106" s="243" t="s">
        <v>88</v>
      </c>
      <c r="AV106" s="13" t="s">
        <v>86</v>
      </c>
      <c r="AW106" s="13" t="s">
        <v>38</v>
      </c>
      <c r="AX106" s="13" t="s">
        <v>79</v>
      </c>
      <c r="AY106" s="243" t="s">
        <v>155</v>
      </c>
    </row>
    <row r="107" s="14" customFormat="1">
      <c r="A107" s="14"/>
      <c r="B107" s="244"/>
      <c r="C107" s="245"/>
      <c r="D107" s="235" t="s">
        <v>166</v>
      </c>
      <c r="E107" s="246" t="s">
        <v>21</v>
      </c>
      <c r="F107" s="247" t="s">
        <v>179</v>
      </c>
      <c r="G107" s="245"/>
      <c r="H107" s="248">
        <v>-15.028000000000001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166</v>
      </c>
      <c r="AU107" s="254" t="s">
        <v>88</v>
      </c>
      <c r="AV107" s="14" t="s">
        <v>88</v>
      </c>
      <c r="AW107" s="14" t="s">
        <v>38</v>
      </c>
      <c r="AX107" s="14" t="s">
        <v>79</v>
      </c>
      <c r="AY107" s="254" t="s">
        <v>155</v>
      </c>
    </row>
    <row r="108" s="16" customFormat="1">
      <c r="A108" s="16"/>
      <c r="B108" s="266"/>
      <c r="C108" s="267"/>
      <c r="D108" s="235" t="s">
        <v>166</v>
      </c>
      <c r="E108" s="268" t="s">
        <v>21</v>
      </c>
      <c r="F108" s="269" t="s">
        <v>180</v>
      </c>
      <c r="G108" s="267"/>
      <c r="H108" s="270">
        <v>15.028000000000001</v>
      </c>
      <c r="I108" s="271"/>
      <c r="J108" s="267"/>
      <c r="K108" s="267"/>
      <c r="L108" s="272"/>
      <c r="M108" s="273"/>
      <c r="N108" s="274"/>
      <c r="O108" s="274"/>
      <c r="P108" s="274"/>
      <c r="Q108" s="274"/>
      <c r="R108" s="274"/>
      <c r="S108" s="274"/>
      <c r="T108" s="275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T108" s="276" t="s">
        <v>166</v>
      </c>
      <c r="AU108" s="276" t="s">
        <v>88</v>
      </c>
      <c r="AV108" s="16" t="s">
        <v>162</v>
      </c>
      <c r="AW108" s="16" t="s">
        <v>38</v>
      </c>
      <c r="AX108" s="16" t="s">
        <v>86</v>
      </c>
      <c r="AY108" s="276" t="s">
        <v>155</v>
      </c>
    </row>
    <row r="109" s="2" customFormat="1" ht="24.15" customHeight="1">
      <c r="A109" s="40"/>
      <c r="B109" s="41"/>
      <c r="C109" s="215" t="s">
        <v>172</v>
      </c>
      <c r="D109" s="215" t="s">
        <v>157</v>
      </c>
      <c r="E109" s="216" t="s">
        <v>181</v>
      </c>
      <c r="F109" s="217" t="s">
        <v>182</v>
      </c>
      <c r="G109" s="218" t="s">
        <v>160</v>
      </c>
      <c r="H109" s="219">
        <v>15.028000000000001</v>
      </c>
      <c r="I109" s="220"/>
      <c r="J109" s="221">
        <f>ROUND(I109*H109,2)</f>
        <v>0</v>
      </c>
      <c r="K109" s="217" t="s">
        <v>21</v>
      </c>
      <c r="L109" s="46"/>
      <c r="M109" s="222" t="s">
        <v>21</v>
      </c>
      <c r="N109" s="223" t="s">
        <v>50</v>
      </c>
      <c r="O109" s="86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162</v>
      </c>
      <c r="AT109" s="226" t="s">
        <v>157</v>
      </c>
      <c r="AU109" s="226" t="s">
        <v>88</v>
      </c>
      <c r="AY109" s="19" t="s">
        <v>155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86</v>
      </c>
      <c r="BK109" s="227">
        <f>ROUND(I109*H109,2)</f>
        <v>0</v>
      </c>
      <c r="BL109" s="19" t="s">
        <v>162</v>
      </c>
      <c r="BM109" s="226" t="s">
        <v>183</v>
      </c>
    </row>
    <row r="110" s="14" customFormat="1">
      <c r="A110" s="14"/>
      <c r="B110" s="244"/>
      <c r="C110" s="245"/>
      <c r="D110" s="235" t="s">
        <v>166</v>
      </c>
      <c r="E110" s="246" t="s">
        <v>21</v>
      </c>
      <c r="F110" s="247" t="s">
        <v>184</v>
      </c>
      <c r="G110" s="245"/>
      <c r="H110" s="248">
        <v>15.028000000000001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166</v>
      </c>
      <c r="AU110" s="254" t="s">
        <v>88</v>
      </c>
      <c r="AV110" s="14" t="s">
        <v>88</v>
      </c>
      <c r="AW110" s="14" t="s">
        <v>38</v>
      </c>
      <c r="AX110" s="14" t="s">
        <v>79</v>
      </c>
      <c r="AY110" s="254" t="s">
        <v>155</v>
      </c>
    </row>
    <row r="111" s="15" customFormat="1">
      <c r="A111" s="15"/>
      <c r="B111" s="255"/>
      <c r="C111" s="256"/>
      <c r="D111" s="235" t="s">
        <v>166</v>
      </c>
      <c r="E111" s="257" t="s">
        <v>123</v>
      </c>
      <c r="F111" s="258" t="s">
        <v>171</v>
      </c>
      <c r="G111" s="256"/>
      <c r="H111" s="259">
        <v>15.028000000000001</v>
      </c>
      <c r="I111" s="260"/>
      <c r="J111" s="256"/>
      <c r="K111" s="256"/>
      <c r="L111" s="261"/>
      <c r="M111" s="262"/>
      <c r="N111" s="263"/>
      <c r="O111" s="263"/>
      <c r="P111" s="263"/>
      <c r="Q111" s="263"/>
      <c r="R111" s="263"/>
      <c r="S111" s="263"/>
      <c r="T111" s="264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5" t="s">
        <v>166</v>
      </c>
      <c r="AU111" s="265" t="s">
        <v>88</v>
      </c>
      <c r="AV111" s="15" t="s">
        <v>172</v>
      </c>
      <c r="AW111" s="15" t="s">
        <v>38</v>
      </c>
      <c r="AX111" s="15" t="s">
        <v>86</v>
      </c>
      <c r="AY111" s="265" t="s">
        <v>155</v>
      </c>
    </row>
    <row r="112" s="2" customFormat="1" ht="24.15" customHeight="1">
      <c r="A112" s="40"/>
      <c r="B112" s="41"/>
      <c r="C112" s="215" t="s">
        <v>162</v>
      </c>
      <c r="D112" s="215" t="s">
        <v>157</v>
      </c>
      <c r="E112" s="216" t="s">
        <v>185</v>
      </c>
      <c r="F112" s="217" t="s">
        <v>186</v>
      </c>
      <c r="G112" s="218" t="s">
        <v>160</v>
      </c>
      <c r="H112" s="219">
        <v>30.056000000000001</v>
      </c>
      <c r="I112" s="220"/>
      <c r="J112" s="221">
        <f>ROUND(I112*H112,2)</f>
        <v>0</v>
      </c>
      <c r="K112" s="217" t="s">
        <v>161</v>
      </c>
      <c r="L112" s="46"/>
      <c r="M112" s="222" t="s">
        <v>21</v>
      </c>
      <c r="N112" s="223" t="s">
        <v>50</v>
      </c>
      <c r="O112" s="86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162</v>
      </c>
      <c r="AT112" s="226" t="s">
        <v>157</v>
      </c>
      <c r="AU112" s="226" t="s">
        <v>88</v>
      </c>
      <c r="AY112" s="19" t="s">
        <v>155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86</v>
      </c>
      <c r="BK112" s="227">
        <f>ROUND(I112*H112,2)</f>
        <v>0</v>
      </c>
      <c r="BL112" s="19" t="s">
        <v>162</v>
      </c>
      <c r="BM112" s="226" t="s">
        <v>187</v>
      </c>
    </row>
    <row r="113" s="2" customFormat="1">
      <c r="A113" s="40"/>
      <c r="B113" s="41"/>
      <c r="C113" s="42"/>
      <c r="D113" s="228" t="s">
        <v>164</v>
      </c>
      <c r="E113" s="42"/>
      <c r="F113" s="229" t="s">
        <v>188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164</v>
      </c>
      <c r="AU113" s="19" t="s">
        <v>88</v>
      </c>
    </row>
    <row r="114" s="14" customFormat="1">
      <c r="A114" s="14"/>
      <c r="B114" s="244"/>
      <c r="C114" s="245"/>
      <c r="D114" s="235" t="s">
        <v>166</v>
      </c>
      <c r="E114" s="246" t="s">
        <v>21</v>
      </c>
      <c r="F114" s="247" t="s">
        <v>120</v>
      </c>
      <c r="G114" s="245"/>
      <c r="H114" s="248">
        <v>30.056000000000001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166</v>
      </c>
      <c r="AU114" s="254" t="s">
        <v>88</v>
      </c>
      <c r="AV114" s="14" t="s">
        <v>88</v>
      </c>
      <c r="AW114" s="14" t="s">
        <v>38</v>
      </c>
      <c r="AX114" s="14" t="s">
        <v>86</v>
      </c>
      <c r="AY114" s="254" t="s">
        <v>155</v>
      </c>
    </row>
    <row r="115" s="2" customFormat="1" ht="33" customHeight="1">
      <c r="A115" s="40"/>
      <c r="B115" s="41"/>
      <c r="C115" s="215" t="s">
        <v>189</v>
      </c>
      <c r="D115" s="215" t="s">
        <v>157</v>
      </c>
      <c r="E115" s="216" t="s">
        <v>190</v>
      </c>
      <c r="F115" s="217" t="s">
        <v>191</v>
      </c>
      <c r="G115" s="218" t="s">
        <v>160</v>
      </c>
      <c r="H115" s="219">
        <v>8.2439999999999998</v>
      </c>
      <c r="I115" s="220"/>
      <c r="J115" s="221">
        <f>ROUND(I115*H115,2)</f>
        <v>0</v>
      </c>
      <c r="K115" s="217" t="s">
        <v>161</v>
      </c>
      <c r="L115" s="46"/>
      <c r="M115" s="222" t="s">
        <v>21</v>
      </c>
      <c r="N115" s="223" t="s">
        <v>50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2.3999999999999999</v>
      </c>
      <c r="T115" s="225">
        <f>S115*H115</f>
        <v>19.785599999999999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162</v>
      </c>
      <c r="AT115" s="226" t="s">
        <v>157</v>
      </c>
      <c r="AU115" s="226" t="s">
        <v>88</v>
      </c>
      <c r="AY115" s="19" t="s">
        <v>155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86</v>
      </c>
      <c r="BK115" s="227">
        <f>ROUND(I115*H115,2)</f>
        <v>0</v>
      </c>
      <c r="BL115" s="19" t="s">
        <v>162</v>
      </c>
      <c r="BM115" s="226" t="s">
        <v>192</v>
      </c>
    </row>
    <row r="116" s="2" customFormat="1">
      <c r="A116" s="40"/>
      <c r="B116" s="41"/>
      <c r="C116" s="42"/>
      <c r="D116" s="228" t="s">
        <v>164</v>
      </c>
      <c r="E116" s="42"/>
      <c r="F116" s="229" t="s">
        <v>193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164</v>
      </c>
      <c r="AU116" s="19" t="s">
        <v>88</v>
      </c>
    </row>
    <row r="117" s="14" customFormat="1">
      <c r="A117" s="14"/>
      <c r="B117" s="244"/>
      <c r="C117" s="245"/>
      <c r="D117" s="235" t="s">
        <v>166</v>
      </c>
      <c r="E117" s="246" t="s">
        <v>21</v>
      </c>
      <c r="F117" s="247" t="s">
        <v>194</v>
      </c>
      <c r="G117" s="245"/>
      <c r="H117" s="248">
        <v>5.8300000000000001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4" t="s">
        <v>166</v>
      </c>
      <c r="AU117" s="254" t="s">
        <v>88</v>
      </c>
      <c r="AV117" s="14" t="s">
        <v>88</v>
      </c>
      <c r="AW117" s="14" t="s">
        <v>38</v>
      </c>
      <c r="AX117" s="14" t="s">
        <v>79</v>
      </c>
      <c r="AY117" s="254" t="s">
        <v>155</v>
      </c>
    </row>
    <row r="118" s="14" customFormat="1">
      <c r="A118" s="14"/>
      <c r="B118" s="244"/>
      <c r="C118" s="245"/>
      <c r="D118" s="235" t="s">
        <v>166</v>
      </c>
      <c r="E118" s="246" t="s">
        <v>21</v>
      </c>
      <c r="F118" s="247" t="s">
        <v>195</v>
      </c>
      <c r="G118" s="245"/>
      <c r="H118" s="248">
        <v>2.4140000000000001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166</v>
      </c>
      <c r="AU118" s="254" t="s">
        <v>88</v>
      </c>
      <c r="AV118" s="14" t="s">
        <v>88</v>
      </c>
      <c r="AW118" s="14" t="s">
        <v>38</v>
      </c>
      <c r="AX118" s="14" t="s">
        <v>79</v>
      </c>
      <c r="AY118" s="254" t="s">
        <v>155</v>
      </c>
    </row>
    <row r="119" s="16" customFormat="1">
      <c r="A119" s="16"/>
      <c r="B119" s="266"/>
      <c r="C119" s="267"/>
      <c r="D119" s="235" t="s">
        <v>166</v>
      </c>
      <c r="E119" s="268" t="s">
        <v>21</v>
      </c>
      <c r="F119" s="269" t="s">
        <v>180</v>
      </c>
      <c r="G119" s="267"/>
      <c r="H119" s="270">
        <v>8.2439999999999998</v>
      </c>
      <c r="I119" s="271"/>
      <c r="J119" s="267"/>
      <c r="K119" s="267"/>
      <c r="L119" s="272"/>
      <c r="M119" s="273"/>
      <c r="N119" s="274"/>
      <c r="O119" s="274"/>
      <c r="P119" s="274"/>
      <c r="Q119" s="274"/>
      <c r="R119" s="274"/>
      <c r="S119" s="274"/>
      <c r="T119" s="275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T119" s="276" t="s">
        <v>166</v>
      </c>
      <c r="AU119" s="276" t="s">
        <v>88</v>
      </c>
      <c r="AV119" s="16" t="s">
        <v>162</v>
      </c>
      <c r="AW119" s="16" t="s">
        <v>38</v>
      </c>
      <c r="AX119" s="16" t="s">
        <v>86</v>
      </c>
      <c r="AY119" s="276" t="s">
        <v>155</v>
      </c>
    </row>
    <row r="120" s="2" customFormat="1" ht="24.15" customHeight="1">
      <c r="A120" s="40"/>
      <c r="B120" s="41"/>
      <c r="C120" s="215" t="s">
        <v>196</v>
      </c>
      <c r="D120" s="215" t="s">
        <v>157</v>
      </c>
      <c r="E120" s="216" t="s">
        <v>197</v>
      </c>
      <c r="F120" s="217" t="s">
        <v>198</v>
      </c>
      <c r="G120" s="218" t="s">
        <v>199</v>
      </c>
      <c r="H120" s="219">
        <v>35.359999999999999</v>
      </c>
      <c r="I120" s="220"/>
      <c r="J120" s="221">
        <f>ROUND(I120*H120,2)</f>
        <v>0</v>
      </c>
      <c r="K120" s="217" t="s">
        <v>161</v>
      </c>
      <c r="L120" s="46"/>
      <c r="M120" s="222" t="s">
        <v>21</v>
      </c>
      <c r="N120" s="223" t="s">
        <v>50</v>
      </c>
      <c r="O120" s="86"/>
      <c r="P120" s="224">
        <f>O120*H120</f>
        <v>0</v>
      </c>
      <c r="Q120" s="224">
        <v>0.00084999999999999995</v>
      </c>
      <c r="R120" s="224">
        <f>Q120*H120</f>
        <v>0.030055999999999999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162</v>
      </c>
      <c r="AT120" s="226" t="s">
        <v>157</v>
      </c>
      <c r="AU120" s="226" t="s">
        <v>88</v>
      </c>
      <c r="AY120" s="19" t="s">
        <v>155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86</v>
      </c>
      <c r="BK120" s="227">
        <f>ROUND(I120*H120,2)</f>
        <v>0</v>
      </c>
      <c r="BL120" s="19" t="s">
        <v>162</v>
      </c>
      <c r="BM120" s="226" t="s">
        <v>200</v>
      </c>
    </row>
    <row r="121" s="2" customFormat="1">
      <c r="A121" s="40"/>
      <c r="B121" s="41"/>
      <c r="C121" s="42"/>
      <c r="D121" s="228" t="s">
        <v>164</v>
      </c>
      <c r="E121" s="42"/>
      <c r="F121" s="229" t="s">
        <v>201</v>
      </c>
      <c r="G121" s="42"/>
      <c r="H121" s="42"/>
      <c r="I121" s="230"/>
      <c r="J121" s="42"/>
      <c r="K121" s="42"/>
      <c r="L121" s="46"/>
      <c r="M121" s="231"/>
      <c r="N121" s="23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164</v>
      </c>
      <c r="AU121" s="19" t="s">
        <v>88</v>
      </c>
    </row>
    <row r="122" s="14" customFormat="1">
      <c r="A122" s="14"/>
      <c r="B122" s="244"/>
      <c r="C122" s="245"/>
      <c r="D122" s="235" t="s">
        <v>166</v>
      </c>
      <c r="E122" s="246" t="s">
        <v>21</v>
      </c>
      <c r="F122" s="247" t="s">
        <v>202</v>
      </c>
      <c r="G122" s="245"/>
      <c r="H122" s="248">
        <v>35.359999999999999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166</v>
      </c>
      <c r="AU122" s="254" t="s">
        <v>88</v>
      </c>
      <c r="AV122" s="14" t="s">
        <v>88</v>
      </c>
      <c r="AW122" s="14" t="s">
        <v>38</v>
      </c>
      <c r="AX122" s="14" t="s">
        <v>86</v>
      </c>
      <c r="AY122" s="254" t="s">
        <v>155</v>
      </c>
    </row>
    <row r="123" s="2" customFormat="1" ht="24.15" customHeight="1">
      <c r="A123" s="40"/>
      <c r="B123" s="41"/>
      <c r="C123" s="215" t="s">
        <v>203</v>
      </c>
      <c r="D123" s="215" t="s">
        <v>157</v>
      </c>
      <c r="E123" s="216" t="s">
        <v>204</v>
      </c>
      <c r="F123" s="217" t="s">
        <v>205</v>
      </c>
      <c r="G123" s="218" t="s">
        <v>199</v>
      </c>
      <c r="H123" s="219">
        <v>35.359999999999999</v>
      </c>
      <c r="I123" s="220"/>
      <c r="J123" s="221">
        <f>ROUND(I123*H123,2)</f>
        <v>0</v>
      </c>
      <c r="K123" s="217" t="s">
        <v>161</v>
      </c>
      <c r="L123" s="46"/>
      <c r="M123" s="222" t="s">
        <v>21</v>
      </c>
      <c r="N123" s="223" t="s">
        <v>50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162</v>
      </c>
      <c r="AT123" s="226" t="s">
        <v>157</v>
      </c>
      <c r="AU123" s="226" t="s">
        <v>88</v>
      </c>
      <c r="AY123" s="19" t="s">
        <v>155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86</v>
      </c>
      <c r="BK123" s="227">
        <f>ROUND(I123*H123,2)</f>
        <v>0</v>
      </c>
      <c r="BL123" s="19" t="s">
        <v>162</v>
      </c>
      <c r="BM123" s="226" t="s">
        <v>206</v>
      </c>
    </row>
    <row r="124" s="2" customFormat="1">
      <c r="A124" s="40"/>
      <c r="B124" s="41"/>
      <c r="C124" s="42"/>
      <c r="D124" s="228" t="s">
        <v>164</v>
      </c>
      <c r="E124" s="42"/>
      <c r="F124" s="229" t="s">
        <v>207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164</v>
      </c>
      <c r="AU124" s="19" t="s">
        <v>88</v>
      </c>
    </row>
    <row r="125" s="2" customFormat="1" ht="33" customHeight="1">
      <c r="A125" s="40"/>
      <c r="B125" s="41"/>
      <c r="C125" s="215" t="s">
        <v>208</v>
      </c>
      <c r="D125" s="215" t="s">
        <v>157</v>
      </c>
      <c r="E125" s="216" t="s">
        <v>209</v>
      </c>
      <c r="F125" s="217" t="s">
        <v>210</v>
      </c>
      <c r="G125" s="218" t="s">
        <v>160</v>
      </c>
      <c r="H125" s="219">
        <v>28.300000000000001</v>
      </c>
      <c r="I125" s="220"/>
      <c r="J125" s="221">
        <f>ROUND(I125*H125,2)</f>
        <v>0</v>
      </c>
      <c r="K125" s="217" t="s">
        <v>161</v>
      </c>
      <c r="L125" s="46"/>
      <c r="M125" s="222" t="s">
        <v>21</v>
      </c>
      <c r="N125" s="223" t="s">
        <v>50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162</v>
      </c>
      <c r="AT125" s="226" t="s">
        <v>157</v>
      </c>
      <c r="AU125" s="226" t="s">
        <v>88</v>
      </c>
      <c r="AY125" s="19" t="s">
        <v>155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86</v>
      </c>
      <c r="BK125" s="227">
        <f>ROUND(I125*H125,2)</f>
        <v>0</v>
      </c>
      <c r="BL125" s="19" t="s">
        <v>162</v>
      </c>
      <c r="BM125" s="226" t="s">
        <v>211</v>
      </c>
    </row>
    <row r="126" s="2" customFormat="1">
      <c r="A126" s="40"/>
      <c r="B126" s="41"/>
      <c r="C126" s="42"/>
      <c r="D126" s="228" t="s">
        <v>164</v>
      </c>
      <c r="E126" s="42"/>
      <c r="F126" s="229" t="s">
        <v>212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164</v>
      </c>
      <c r="AU126" s="19" t="s">
        <v>88</v>
      </c>
    </row>
    <row r="127" s="14" customFormat="1">
      <c r="A127" s="14"/>
      <c r="B127" s="244"/>
      <c r="C127" s="245"/>
      <c r="D127" s="235" t="s">
        <v>166</v>
      </c>
      <c r="E127" s="246" t="s">
        <v>21</v>
      </c>
      <c r="F127" s="247" t="s">
        <v>213</v>
      </c>
      <c r="G127" s="245"/>
      <c r="H127" s="248">
        <v>28.300000000000001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166</v>
      </c>
      <c r="AU127" s="254" t="s">
        <v>88</v>
      </c>
      <c r="AV127" s="14" t="s">
        <v>88</v>
      </c>
      <c r="AW127" s="14" t="s">
        <v>38</v>
      </c>
      <c r="AX127" s="14" t="s">
        <v>86</v>
      </c>
      <c r="AY127" s="254" t="s">
        <v>155</v>
      </c>
    </row>
    <row r="128" s="2" customFormat="1" ht="33" customHeight="1">
      <c r="A128" s="40"/>
      <c r="B128" s="41"/>
      <c r="C128" s="215" t="s">
        <v>214</v>
      </c>
      <c r="D128" s="215" t="s">
        <v>157</v>
      </c>
      <c r="E128" s="216" t="s">
        <v>215</v>
      </c>
      <c r="F128" s="217" t="s">
        <v>216</v>
      </c>
      <c r="G128" s="218" t="s">
        <v>160</v>
      </c>
      <c r="H128" s="219">
        <v>84.900000000000006</v>
      </c>
      <c r="I128" s="220"/>
      <c r="J128" s="221">
        <f>ROUND(I128*H128,2)</f>
        <v>0</v>
      </c>
      <c r="K128" s="217" t="s">
        <v>161</v>
      </c>
      <c r="L128" s="46"/>
      <c r="M128" s="222" t="s">
        <v>21</v>
      </c>
      <c r="N128" s="223" t="s">
        <v>50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162</v>
      </c>
      <c r="AT128" s="226" t="s">
        <v>157</v>
      </c>
      <c r="AU128" s="226" t="s">
        <v>88</v>
      </c>
      <c r="AY128" s="19" t="s">
        <v>155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86</v>
      </c>
      <c r="BK128" s="227">
        <f>ROUND(I128*H128,2)</f>
        <v>0</v>
      </c>
      <c r="BL128" s="19" t="s">
        <v>162</v>
      </c>
      <c r="BM128" s="226" t="s">
        <v>217</v>
      </c>
    </row>
    <row r="129" s="2" customFormat="1">
      <c r="A129" s="40"/>
      <c r="B129" s="41"/>
      <c r="C129" s="42"/>
      <c r="D129" s="228" t="s">
        <v>164</v>
      </c>
      <c r="E129" s="42"/>
      <c r="F129" s="229" t="s">
        <v>218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164</v>
      </c>
      <c r="AU129" s="19" t="s">
        <v>88</v>
      </c>
    </row>
    <row r="130" s="14" customFormat="1">
      <c r="A130" s="14"/>
      <c r="B130" s="244"/>
      <c r="C130" s="245"/>
      <c r="D130" s="235" t="s">
        <v>166</v>
      </c>
      <c r="E130" s="246" t="s">
        <v>21</v>
      </c>
      <c r="F130" s="247" t="s">
        <v>219</v>
      </c>
      <c r="G130" s="245"/>
      <c r="H130" s="248">
        <v>84.900000000000006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166</v>
      </c>
      <c r="AU130" s="254" t="s">
        <v>88</v>
      </c>
      <c r="AV130" s="14" t="s">
        <v>88</v>
      </c>
      <c r="AW130" s="14" t="s">
        <v>38</v>
      </c>
      <c r="AX130" s="14" t="s">
        <v>86</v>
      </c>
      <c r="AY130" s="254" t="s">
        <v>155</v>
      </c>
    </row>
    <row r="131" s="2" customFormat="1" ht="33" customHeight="1">
      <c r="A131" s="40"/>
      <c r="B131" s="41"/>
      <c r="C131" s="215" t="s">
        <v>220</v>
      </c>
      <c r="D131" s="215" t="s">
        <v>157</v>
      </c>
      <c r="E131" s="216" t="s">
        <v>221</v>
      </c>
      <c r="F131" s="217" t="s">
        <v>222</v>
      </c>
      <c r="G131" s="218" t="s">
        <v>160</v>
      </c>
      <c r="H131" s="219">
        <v>15.028000000000001</v>
      </c>
      <c r="I131" s="220"/>
      <c r="J131" s="221">
        <f>ROUND(I131*H131,2)</f>
        <v>0</v>
      </c>
      <c r="K131" s="217" t="s">
        <v>161</v>
      </c>
      <c r="L131" s="46"/>
      <c r="M131" s="222" t="s">
        <v>21</v>
      </c>
      <c r="N131" s="223" t="s">
        <v>50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162</v>
      </c>
      <c r="AT131" s="226" t="s">
        <v>157</v>
      </c>
      <c r="AU131" s="226" t="s">
        <v>88</v>
      </c>
      <c r="AY131" s="19" t="s">
        <v>155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86</v>
      </c>
      <c r="BK131" s="227">
        <f>ROUND(I131*H131,2)</f>
        <v>0</v>
      </c>
      <c r="BL131" s="19" t="s">
        <v>162</v>
      </c>
      <c r="BM131" s="226" t="s">
        <v>223</v>
      </c>
    </row>
    <row r="132" s="2" customFormat="1">
      <c r="A132" s="40"/>
      <c r="B132" s="41"/>
      <c r="C132" s="42"/>
      <c r="D132" s="228" t="s">
        <v>164</v>
      </c>
      <c r="E132" s="42"/>
      <c r="F132" s="229" t="s">
        <v>224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164</v>
      </c>
      <c r="AU132" s="19" t="s">
        <v>88</v>
      </c>
    </row>
    <row r="133" s="14" customFormat="1">
      <c r="A133" s="14"/>
      <c r="B133" s="244"/>
      <c r="C133" s="245"/>
      <c r="D133" s="235" t="s">
        <v>166</v>
      </c>
      <c r="E133" s="246" t="s">
        <v>21</v>
      </c>
      <c r="F133" s="247" t="s">
        <v>123</v>
      </c>
      <c r="G133" s="245"/>
      <c r="H133" s="248">
        <v>15.028000000000001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166</v>
      </c>
      <c r="AU133" s="254" t="s">
        <v>88</v>
      </c>
      <c r="AV133" s="14" t="s">
        <v>88</v>
      </c>
      <c r="AW133" s="14" t="s">
        <v>38</v>
      </c>
      <c r="AX133" s="14" t="s">
        <v>86</v>
      </c>
      <c r="AY133" s="254" t="s">
        <v>155</v>
      </c>
    </row>
    <row r="134" s="2" customFormat="1" ht="33" customHeight="1">
      <c r="A134" s="40"/>
      <c r="B134" s="41"/>
      <c r="C134" s="215" t="s">
        <v>225</v>
      </c>
      <c r="D134" s="215" t="s">
        <v>157</v>
      </c>
      <c r="E134" s="216" t="s">
        <v>226</v>
      </c>
      <c r="F134" s="217" t="s">
        <v>227</v>
      </c>
      <c r="G134" s="218" t="s">
        <v>160</v>
      </c>
      <c r="H134" s="219">
        <v>45.084000000000003</v>
      </c>
      <c r="I134" s="220"/>
      <c r="J134" s="221">
        <f>ROUND(I134*H134,2)</f>
        <v>0</v>
      </c>
      <c r="K134" s="217" t="s">
        <v>161</v>
      </c>
      <c r="L134" s="46"/>
      <c r="M134" s="222" t="s">
        <v>21</v>
      </c>
      <c r="N134" s="223" t="s">
        <v>50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162</v>
      </c>
      <c r="AT134" s="226" t="s">
        <v>157</v>
      </c>
      <c r="AU134" s="226" t="s">
        <v>88</v>
      </c>
      <c r="AY134" s="19" t="s">
        <v>155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86</v>
      </c>
      <c r="BK134" s="227">
        <f>ROUND(I134*H134,2)</f>
        <v>0</v>
      </c>
      <c r="BL134" s="19" t="s">
        <v>162</v>
      </c>
      <c r="BM134" s="226" t="s">
        <v>228</v>
      </c>
    </row>
    <row r="135" s="2" customFormat="1">
      <c r="A135" s="40"/>
      <c r="B135" s="41"/>
      <c r="C135" s="42"/>
      <c r="D135" s="228" t="s">
        <v>164</v>
      </c>
      <c r="E135" s="42"/>
      <c r="F135" s="229" t="s">
        <v>229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164</v>
      </c>
      <c r="AU135" s="19" t="s">
        <v>88</v>
      </c>
    </row>
    <row r="136" s="14" customFormat="1">
      <c r="A136" s="14"/>
      <c r="B136" s="244"/>
      <c r="C136" s="245"/>
      <c r="D136" s="235" t="s">
        <v>166</v>
      </c>
      <c r="E136" s="246" t="s">
        <v>21</v>
      </c>
      <c r="F136" s="247" t="s">
        <v>230</v>
      </c>
      <c r="G136" s="245"/>
      <c r="H136" s="248">
        <v>45.084000000000003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166</v>
      </c>
      <c r="AU136" s="254" t="s">
        <v>88</v>
      </c>
      <c r="AV136" s="14" t="s">
        <v>88</v>
      </c>
      <c r="AW136" s="14" t="s">
        <v>38</v>
      </c>
      <c r="AX136" s="14" t="s">
        <v>86</v>
      </c>
      <c r="AY136" s="254" t="s">
        <v>155</v>
      </c>
    </row>
    <row r="137" s="2" customFormat="1" ht="24.15" customHeight="1">
      <c r="A137" s="40"/>
      <c r="B137" s="41"/>
      <c r="C137" s="215" t="s">
        <v>231</v>
      </c>
      <c r="D137" s="215" t="s">
        <v>157</v>
      </c>
      <c r="E137" s="216" t="s">
        <v>232</v>
      </c>
      <c r="F137" s="217" t="s">
        <v>233</v>
      </c>
      <c r="G137" s="218" t="s">
        <v>160</v>
      </c>
      <c r="H137" s="219">
        <v>43.328000000000003</v>
      </c>
      <c r="I137" s="220"/>
      <c r="J137" s="221">
        <f>ROUND(I137*H137,2)</f>
        <v>0</v>
      </c>
      <c r="K137" s="217" t="s">
        <v>21</v>
      </c>
      <c r="L137" s="46"/>
      <c r="M137" s="222" t="s">
        <v>21</v>
      </c>
      <c r="N137" s="223" t="s">
        <v>50</v>
      </c>
      <c r="O137" s="86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162</v>
      </c>
      <c r="AT137" s="226" t="s">
        <v>157</v>
      </c>
      <c r="AU137" s="226" t="s">
        <v>88</v>
      </c>
      <c r="AY137" s="19" t="s">
        <v>155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86</v>
      </c>
      <c r="BK137" s="227">
        <f>ROUND(I137*H137,2)</f>
        <v>0</v>
      </c>
      <c r="BL137" s="19" t="s">
        <v>162</v>
      </c>
      <c r="BM137" s="226" t="s">
        <v>234</v>
      </c>
    </row>
    <row r="138" s="14" customFormat="1">
      <c r="A138" s="14"/>
      <c r="B138" s="244"/>
      <c r="C138" s="245"/>
      <c r="D138" s="235" t="s">
        <v>166</v>
      </c>
      <c r="E138" s="246" t="s">
        <v>21</v>
      </c>
      <c r="F138" s="247" t="s">
        <v>235</v>
      </c>
      <c r="G138" s="245"/>
      <c r="H138" s="248">
        <v>43.328000000000003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166</v>
      </c>
      <c r="AU138" s="254" t="s">
        <v>88</v>
      </c>
      <c r="AV138" s="14" t="s">
        <v>88</v>
      </c>
      <c r="AW138" s="14" t="s">
        <v>38</v>
      </c>
      <c r="AX138" s="14" t="s">
        <v>86</v>
      </c>
      <c r="AY138" s="254" t="s">
        <v>155</v>
      </c>
    </row>
    <row r="139" s="2" customFormat="1" ht="24.15" customHeight="1">
      <c r="A139" s="40"/>
      <c r="B139" s="41"/>
      <c r="C139" s="215" t="s">
        <v>236</v>
      </c>
      <c r="D139" s="215" t="s">
        <v>157</v>
      </c>
      <c r="E139" s="216" t="s">
        <v>237</v>
      </c>
      <c r="F139" s="217" t="s">
        <v>238</v>
      </c>
      <c r="G139" s="218" t="s">
        <v>239</v>
      </c>
      <c r="H139" s="219">
        <v>77.989999999999995</v>
      </c>
      <c r="I139" s="220"/>
      <c r="J139" s="221">
        <f>ROUND(I139*H139,2)</f>
        <v>0</v>
      </c>
      <c r="K139" s="217" t="s">
        <v>161</v>
      </c>
      <c r="L139" s="46"/>
      <c r="M139" s="222" t="s">
        <v>21</v>
      </c>
      <c r="N139" s="223" t="s">
        <v>50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162</v>
      </c>
      <c r="AT139" s="226" t="s">
        <v>157</v>
      </c>
      <c r="AU139" s="226" t="s">
        <v>88</v>
      </c>
      <c r="AY139" s="19" t="s">
        <v>155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86</v>
      </c>
      <c r="BK139" s="227">
        <f>ROUND(I139*H139,2)</f>
        <v>0</v>
      </c>
      <c r="BL139" s="19" t="s">
        <v>162</v>
      </c>
      <c r="BM139" s="226" t="s">
        <v>240</v>
      </c>
    </row>
    <row r="140" s="2" customFormat="1">
      <c r="A140" s="40"/>
      <c r="B140" s="41"/>
      <c r="C140" s="42"/>
      <c r="D140" s="228" t="s">
        <v>164</v>
      </c>
      <c r="E140" s="42"/>
      <c r="F140" s="229" t="s">
        <v>241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164</v>
      </c>
      <c r="AU140" s="19" t="s">
        <v>88</v>
      </c>
    </row>
    <row r="141" s="14" customFormat="1">
      <c r="A141" s="14"/>
      <c r="B141" s="244"/>
      <c r="C141" s="245"/>
      <c r="D141" s="235" t="s">
        <v>166</v>
      </c>
      <c r="E141" s="246" t="s">
        <v>21</v>
      </c>
      <c r="F141" s="247" t="s">
        <v>242</v>
      </c>
      <c r="G141" s="245"/>
      <c r="H141" s="248">
        <v>77.989999999999995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166</v>
      </c>
      <c r="AU141" s="254" t="s">
        <v>88</v>
      </c>
      <c r="AV141" s="14" t="s">
        <v>88</v>
      </c>
      <c r="AW141" s="14" t="s">
        <v>38</v>
      </c>
      <c r="AX141" s="14" t="s">
        <v>86</v>
      </c>
      <c r="AY141" s="254" t="s">
        <v>155</v>
      </c>
    </row>
    <row r="142" s="2" customFormat="1" ht="24.15" customHeight="1">
      <c r="A142" s="40"/>
      <c r="B142" s="41"/>
      <c r="C142" s="215" t="s">
        <v>243</v>
      </c>
      <c r="D142" s="215" t="s">
        <v>157</v>
      </c>
      <c r="E142" s="216" t="s">
        <v>244</v>
      </c>
      <c r="F142" s="217" t="s">
        <v>245</v>
      </c>
      <c r="G142" s="218" t="s">
        <v>160</v>
      </c>
      <c r="H142" s="219">
        <v>43.328000000000003</v>
      </c>
      <c r="I142" s="220"/>
      <c r="J142" s="221">
        <f>ROUND(I142*H142,2)</f>
        <v>0</v>
      </c>
      <c r="K142" s="217" t="s">
        <v>161</v>
      </c>
      <c r="L142" s="46"/>
      <c r="M142" s="222" t="s">
        <v>21</v>
      </c>
      <c r="N142" s="223" t="s">
        <v>50</v>
      </c>
      <c r="O142" s="86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162</v>
      </c>
      <c r="AT142" s="226" t="s">
        <v>157</v>
      </c>
      <c r="AU142" s="226" t="s">
        <v>88</v>
      </c>
      <c r="AY142" s="19" t="s">
        <v>155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86</v>
      </c>
      <c r="BK142" s="227">
        <f>ROUND(I142*H142,2)</f>
        <v>0</v>
      </c>
      <c r="BL142" s="19" t="s">
        <v>162</v>
      </c>
      <c r="BM142" s="226" t="s">
        <v>246</v>
      </c>
    </row>
    <row r="143" s="2" customFormat="1">
      <c r="A143" s="40"/>
      <c r="B143" s="41"/>
      <c r="C143" s="42"/>
      <c r="D143" s="228" t="s">
        <v>164</v>
      </c>
      <c r="E143" s="42"/>
      <c r="F143" s="229" t="s">
        <v>247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164</v>
      </c>
      <c r="AU143" s="19" t="s">
        <v>88</v>
      </c>
    </row>
    <row r="144" s="14" customFormat="1">
      <c r="A144" s="14"/>
      <c r="B144" s="244"/>
      <c r="C144" s="245"/>
      <c r="D144" s="235" t="s">
        <v>166</v>
      </c>
      <c r="E144" s="246" t="s">
        <v>21</v>
      </c>
      <c r="F144" s="247" t="s">
        <v>235</v>
      </c>
      <c r="G144" s="245"/>
      <c r="H144" s="248">
        <v>43.328000000000003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166</v>
      </c>
      <c r="AU144" s="254" t="s">
        <v>88</v>
      </c>
      <c r="AV144" s="14" t="s">
        <v>88</v>
      </c>
      <c r="AW144" s="14" t="s">
        <v>38</v>
      </c>
      <c r="AX144" s="14" t="s">
        <v>86</v>
      </c>
      <c r="AY144" s="254" t="s">
        <v>155</v>
      </c>
    </row>
    <row r="145" s="2" customFormat="1" ht="21.75" customHeight="1">
      <c r="A145" s="40"/>
      <c r="B145" s="41"/>
      <c r="C145" s="215" t="s">
        <v>8</v>
      </c>
      <c r="D145" s="215" t="s">
        <v>157</v>
      </c>
      <c r="E145" s="216" t="s">
        <v>248</v>
      </c>
      <c r="F145" s="217" t="s">
        <v>249</v>
      </c>
      <c r="G145" s="218" t="s">
        <v>199</v>
      </c>
      <c r="H145" s="219">
        <v>156.22999999999999</v>
      </c>
      <c r="I145" s="220"/>
      <c r="J145" s="221">
        <f>ROUND(I145*H145,2)</f>
        <v>0</v>
      </c>
      <c r="K145" s="217" t="s">
        <v>161</v>
      </c>
      <c r="L145" s="46"/>
      <c r="M145" s="222" t="s">
        <v>21</v>
      </c>
      <c r="N145" s="223" t="s">
        <v>50</v>
      </c>
      <c r="O145" s="86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162</v>
      </c>
      <c r="AT145" s="226" t="s">
        <v>157</v>
      </c>
      <c r="AU145" s="226" t="s">
        <v>88</v>
      </c>
      <c r="AY145" s="19" t="s">
        <v>155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86</v>
      </c>
      <c r="BK145" s="227">
        <f>ROUND(I145*H145,2)</f>
        <v>0</v>
      </c>
      <c r="BL145" s="19" t="s">
        <v>162</v>
      </c>
      <c r="BM145" s="226" t="s">
        <v>250</v>
      </c>
    </row>
    <row r="146" s="2" customFormat="1">
      <c r="A146" s="40"/>
      <c r="B146" s="41"/>
      <c r="C146" s="42"/>
      <c r="D146" s="228" t="s">
        <v>164</v>
      </c>
      <c r="E146" s="42"/>
      <c r="F146" s="229" t="s">
        <v>251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164</v>
      </c>
      <c r="AU146" s="19" t="s">
        <v>88</v>
      </c>
    </row>
    <row r="147" s="14" customFormat="1">
      <c r="A147" s="14"/>
      <c r="B147" s="244"/>
      <c r="C147" s="245"/>
      <c r="D147" s="235" t="s">
        <v>166</v>
      </c>
      <c r="E147" s="246" t="s">
        <v>21</v>
      </c>
      <c r="F147" s="247" t="s">
        <v>252</v>
      </c>
      <c r="G147" s="245"/>
      <c r="H147" s="248">
        <v>110.59999999999999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166</v>
      </c>
      <c r="AU147" s="254" t="s">
        <v>88</v>
      </c>
      <c r="AV147" s="14" t="s">
        <v>88</v>
      </c>
      <c r="AW147" s="14" t="s">
        <v>38</v>
      </c>
      <c r="AX147" s="14" t="s">
        <v>79</v>
      </c>
      <c r="AY147" s="254" t="s">
        <v>155</v>
      </c>
    </row>
    <row r="148" s="14" customFormat="1">
      <c r="A148" s="14"/>
      <c r="B148" s="244"/>
      <c r="C148" s="245"/>
      <c r="D148" s="235" t="s">
        <v>166</v>
      </c>
      <c r="E148" s="246" t="s">
        <v>21</v>
      </c>
      <c r="F148" s="247" t="s">
        <v>253</v>
      </c>
      <c r="G148" s="245"/>
      <c r="H148" s="248">
        <v>45.630000000000003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166</v>
      </c>
      <c r="AU148" s="254" t="s">
        <v>88</v>
      </c>
      <c r="AV148" s="14" t="s">
        <v>88</v>
      </c>
      <c r="AW148" s="14" t="s">
        <v>38</v>
      </c>
      <c r="AX148" s="14" t="s">
        <v>79</v>
      </c>
      <c r="AY148" s="254" t="s">
        <v>155</v>
      </c>
    </row>
    <row r="149" s="16" customFormat="1">
      <c r="A149" s="16"/>
      <c r="B149" s="266"/>
      <c r="C149" s="267"/>
      <c r="D149" s="235" t="s">
        <v>166</v>
      </c>
      <c r="E149" s="268" t="s">
        <v>21</v>
      </c>
      <c r="F149" s="269" t="s">
        <v>180</v>
      </c>
      <c r="G149" s="267"/>
      <c r="H149" s="270">
        <v>156.22999999999999</v>
      </c>
      <c r="I149" s="271"/>
      <c r="J149" s="267"/>
      <c r="K149" s="267"/>
      <c r="L149" s="272"/>
      <c r="M149" s="273"/>
      <c r="N149" s="274"/>
      <c r="O149" s="274"/>
      <c r="P149" s="274"/>
      <c r="Q149" s="274"/>
      <c r="R149" s="274"/>
      <c r="S149" s="274"/>
      <c r="T149" s="275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76" t="s">
        <v>166</v>
      </c>
      <c r="AU149" s="276" t="s">
        <v>88</v>
      </c>
      <c r="AV149" s="16" t="s">
        <v>162</v>
      </c>
      <c r="AW149" s="16" t="s">
        <v>38</v>
      </c>
      <c r="AX149" s="16" t="s">
        <v>86</v>
      </c>
      <c r="AY149" s="276" t="s">
        <v>155</v>
      </c>
    </row>
    <row r="150" s="12" customFormat="1" ht="22.8" customHeight="1">
      <c r="A150" s="12"/>
      <c r="B150" s="199"/>
      <c r="C150" s="200"/>
      <c r="D150" s="201" t="s">
        <v>78</v>
      </c>
      <c r="E150" s="213" t="s">
        <v>214</v>
      </c>
      <c r="F150" s="213" t="s">
        <v>254</v>
      </c>
      <c r="G150" s="200"/>
      <c r="H150" s="200"/>
      <c r="I150" s="203"/>
      <c r="J150" s="214">
        <f>BK150</f>
        <v>0</v>
      </c>
      <c r="K150" s="200"/>
      <c r="L150" s="205"/>
      <c r="M150" s="206"/>
      <c r="N150" s="207"/>
      <c r="O150" s="207"/>
      <c r="P150" s="208">
        <f>SUM(P151:P224)</f>
        <v>0</v>
      </c>
      <c r="Q150" s="207"/>
      <c r="R150" s="208">
        <f>SUM(R151:R224)</f>
        <v>0.0062784</v>
      </c>
      <c r="S150" s="207"/>
      <c r="T150" s="209">
        <f>SUM(T151:T224)</f>
        <v>129.24038590000001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0" t="s">
        <v>86</v>
      </c>
      <c r="AT150" s="211" t="s">
        <v>78</v>
      </c>
      <c r="AU150" s="211" t="s">
        <v>86</v>
      </c>
      <c r="AY150" s="210" t="s">
        <v>155</v>
      </c>
      <c r="BK150" s="212">
        <f>SUM(BK151:BK224)</f>
        <v>0</v>
      </c>
    </row>
    <row r="151" s="2" customFormat="1" ht="24.15" customHeight="1">
      <c r="A151" s="40"/>
      <c r="B151" s="41"/>
      <c r="C151" s="215" t="s">
        <v>255</v>
      </c>
      <c r="D151" s="215" t="s">
        <v>157</v>
      </c>
      <c r="E151" s="216" t="s">
        <v>256</v>
      </c>
      <c r="F151" s="217" t="s">
        <v>257</v>
      </c>
      <c r="G151" s="218" t="s">
        <v>258</v>
      </c>
      <c r="H151" s="219">
        <v>10</v>
      </c>
      <c r="I151" s="220"/>
      <c r="J151" s="221">
        <f>ROUND(I151*H151,2)</f>
        <v>0</v>
      </c>
      <c r="K151" s="217" t="s">
        <v>161</v>
      </c>
      <c r="L151" s="46"/>
      <c r="M151" s="222" t="s">
        <v>21</v>
      </c>
      <c r="N151" s="223" t="s">
        <v>50</v>
      </c>
      <c r="O151" s="86"/>
      <c r="P151" s="224">
        <f>O151*H151</f>
        <v>0</v>
      </c>
      <c r="Q151" s="224">
        <v>0</v>
      </c>
      <c r="R151" s="224">
        <f>Q151*H151</f>
        <v>0</v>
      </c>
      <c r="S151" s="224">
        <v>0.024</v>
      </c>
      <c r="T151" s="225">
        <f>S151*H151</f>
        <v>0.23999999999999999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162</v>
      </c>
      <c r="AT151" s="226" t="s">
        <v>157</v>
      </c>
      <c r="AU151" s="226" t="s">
        <v>88</v>
      </c>
      <c r="AY151" s="19" t="s">
        <v>155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86</v>
      </c>
      <c r="BK151" s="227">
        <f>ROUND(I151*H151,2)</f>
        <v>0</v>
      </c>
      <c r="BL151" s="19" t="s">
        <v>162</v>
      </c>
      <c r="BM151" s="226" t="s">
        <v>259</v>
      </c>
    </row>
    <row r="152" s="2" customFormat="1">
      <c r="A152" s="40"/>
      <c r="B152" s="41"/>
      <c r="C152" s="42"/>
      <c r="D152" s="228" t="s">
        <v>164</v>
      </c>
      <c r="E152" s="42"/>
      <c r="F152" s="229" t="s">
        <v>260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164</v>
      </c>
      <c r="AU152" s="19" t="s">
        <v>88</v>
      </c>
    </row>
    <row r="153" s="14" customFormat="1">
      <c r="A153" s="14"/>
      <c r="B153" s="244"/>
      <c r="C153" s="245"/>
      <c r="D153" s="235" t="s">
        <v>166</v>
      </c>
      <c r="E153" s="246" t="s">
        <v>21</v>
      </c>
      <c r="F153" s="247" t="s">
        <v>261</v>
      </c>
      <c r="G153" s="245"/>
      <c r="H153" s="248">
        <v>3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166</v>
      </c>
      <c r="AU153" s="254" t="s">
        <v>88</v>
      </c>
      <c r="AV153" s="14" t="s">
        <v>88</v>
      </c>
      <c r="AW153" s="14" t="s">
        <v>38</v>
      </c>
      <c r="AX153" s="14" t="s">
        <v>79</v>
      </c>
      <c r="AY153" s="254" t="s">
        <v>155</v>
      </c>
    </row>
    <row r="154" s="14" customFormat="1">
      <c r="A154" s="14"/>
      <c r="B154" s="244"/>
      <c r="C154" s="245"/>
      <c r="D154" s="235" t="s">
        <v>166</v>
      </c>
      <c r="E154" s="246" t="s">
        <v>21</v>
      </c>
      <c r="F154" s="247" t="s">
        <v>262</v>
      </c>
      <c r="G154" s="245"/>
      <c r="H154" s="248">
        <v>7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166</v>
      </c>
      <c r="AU154" s="254" t="s">
        <v>88</v>
      </c>
      <c r="AV154" s="14" t="s">
        <v>88</v>
      </c>
      <c r="AW154" s="14" t="s">
        <v>38</v>
      </c>
      <c r="AX154" s="14" t="s">
        <v>79</v>
      </c>
      <c r="AY154" s="254" t="s">
        <v>155</v>
      </c>
    </row>
    <row r="155" s="16" customFormat="1">
      <c r="A155" s="16"/>
      <c r="B155" s="266"/>
      <c r="C155" s="267"/>
      <c r="D155" s="235" t="s">
        <v>166</v>
      </c>
      <c r="E155" s="268" t="s">
        <v>21</v>
      </c>
      <c r="F155" s="269" t="s">
        <v>180</v>
      </c>
      <c r="G155" s="267"/>
      <c r="H155" s="270">
        <v>10</v>
      </c>
      <c r="I155" s="271"/>
      <c r="J155" s="267"/>
      <c r="K155" s="267"/>
      <c r="L155" s="272"/>
      <c r="M155" s="273"/>
      <c r="N155" s="274"/>
      <c r="O155" s="274"/>
      <c r="P155" s="274"/>
      <c r="Q155" s="274"/>
      <c r="R155" s="274"/>
      <c r="S155" s="274"/>
      <c r="T155" s="275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76" t="s">
        <v>166</v>
      </c>
      <c r="AU155" s="276" t="s">
        <v>88</v>
      </c>
      <c r="AV155" s="16" t="s">
        <v>162</v>
      </c>
      <c r="AW155" s="16" t="s">
        <v>38</v>
      </c>
      <c r="AX155" s="16" t="s">
        <v>86</v>
      </c>
      <c r="AY155" s="276" t="s">
        <v>155</v>
      </c>
    </row>
    <row r="156" s="2" customFormat="1" ht="24.15" customHeight="1">
      <c r="A156" s="40"/>
      <c r="B156" s="41"/>
      <c r="C156" s="215" t="s">
        <v>263</v>
      </c>
      <c r="D156" s="215" t="s">
        <v>157</v>
      </c>
      <c r="E156" s="216" t="s">
        <v>264</v>
      </c>
      <c r="F156" s="217" t="s">
        <v>265</v>
      </c>
      <c r="G156" s="218" t="s">
        <v>160</v>
      </c>
      <c r="H156" s="219">
        <v>24.07</v>
      </c>
      <c r="I156" s="220"/>
      <c r="J156" s="221">
        <f>ROUND(I156*H156,2)</f>
        <v>0</v>
      </c>
      <c r="K156" s="217" t="s">
        <v>161</v>
      </c>
      <c r="L156" s="46"/>
      <c r="M156" s="222" t="s">
        <v>21</v>
      </c>
      <c r="N156" s="223" t="s">
        <v>50</v>
      </c>
      <c r="O156" s="86"/>
      <c r="P156" s="224">
        <f>O156*H156</f>
        <v>0</v>
      </c>
      <c r="Q156" s="224">
        <v>0</v>
      </c>
      <c r="R156" s="224">
        <f>Q156*H156</f>
        <v>0</v>
      </c>
      <c r="S156" s="224">
        <v>2</v>
      </c>
      <c r="T156" s="225">
        <f>S156*H156</f>
        <v>48.140000000000001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6" t="s">
        <v>162</v>
      </c>
      <c r="AT156" s="226" t="s">
        <v>157</v>
      </c>
      <c r="AU156" s="226" t="s">
        <v>88</v>
      </c>
      <c r="AY156" s="19" t="s">
        <v>155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86</v>
      </c>
      <c r="BK156" s="227">
        <f>ROUND(I156*H156,2)</f>
        <v>0</v>
      </c>
      <c r="BL156" s="19" t="s">
        <v>162</v>
      </c>
      <c r="BM156" s="226" t="s">
        <v>266</v>
      </c>
    </row>
    <row r="157" s="2" customFormat="1">
      <c r="A157" s="40"/>
      <c r="B157" s="41"/>
      <c r="C157" s="42"/>
      <c r="D157" s="228" t="s">
        <v>164</v>
      </c>
      <c r="E157" s="42"/>
      <c r="F157" s="229" t="s">
        <v>267</v>
      </c>
      <c r="G157" s="42"/>
      <c r="H157" s="42"/>
      <c r="I157" s="230"/>
      <c r="J157" s="42"/>
      <c r="K157" s="42"/>
      <c r="L157" s="46"/>
      <c r="M157" s="231"/>
      <c r="N157" s="232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164</v>
      </c>
      <c r="AU157" s="19" t="s">
        <v>88</v>
      </c>
    </row>
    <row r="158" s="13" customFormat="1">
      <c r="A158" s="13"/>
      <c r="B158" s="233"/>
      <c r="C158" s="234"/>
      <c r="D158" s="235" t="s">
        <v>166</v>
      </c>
      <c r="E158" s="236" t="s">
        <v>21</v>
      </c>
      <c r="F158" s="237" t="s">
        <v>268</v>
      </c>
      <c r="G158" s="234"/>
      <c r="H158" s="236" t="s">
        <v>21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166</v>
      </c>
      <c r="AU158" s="243" t="s">
        <v>88</v>
      </c>
      <c r="AV158" s="13" t="s">
        <v>86</v>
      </c>
      <c r="AW158" s="13" t="s">
        <v>38</v>
      </c>
      <c r="AX158" s="13" t="s">
        <v>79</v>
      </c>
      <c r="AY158" s="243" t="s">
        <v>155</v>
      </c>
    </row>
    <row r="159" s="14" customFormat="1">
      <c r="A159" s="14"/>
      <c r="B159" s="244"/>
      <c r="C159" s="245"/>
      <c r="D159" s="235" t="s">
        <v>166</v>
      </c>
      <c r="E159" s="246" t="s">
        <v>21</v>
      </c>
      <c r="F159" s="247" t="s">
        <v>269</v>
      </c>
      <c r="G159" s="245"/>
      <c r="H159" s="248">
        <v>6.5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166</v>
      </c>
      <c r="AU159" s="254" t="s">
        <v>88</v>
      </c>
      <c r="AV159" s="14" t="s">
        <v>88</v>
      </c>
      <c r="AW159" s="14" t="s">
        <v>38</v>
      </c>
      <c r="AX159" s="14" t="s">
        <v>79</v>
      </c>
      <c r="AY159" s="254" t="s">
        <v>155</v>
      </c>
    </row>
    <row r="160" s="13" customFormat="1">
      <c r="A160" s="13"/>
      <c r="B160" s="233"/>
      <c r="C160" s="234"/>
      <c r="D160" s="235" t="s">
        <v>166</v>
      </c>
      <c r="E160" s="236" t="s">
        <v>21</v>
      </c>
      <c r="F160" s="237" t="s">
        <v>270</v>
      </c>
      <c r="G160" s="234"/>
      <c r="H160" s="236" t="s">
        <v>21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166</v>
      </c>
      <c r="AU160" s="243" t="s">
        <v>88</v>
      </c>
      <c r="AV160" s="13" t="s">
        <v>86</v>
      </c>
      <c r="AW160" s="13" t="s">
        <v>38</v>
      </c>
      <c r="AX160" s="13" t="s">
        <v>79</v>
      </c>
      <c r="AY160" s="243" t="s">
        <v>155</v>
      </c>
    </row>
    <row r="161" s="14" customFormat="1">
      <c r="A161" s="14"/>
      <c r="B161" s="244"/>
      <c r="C161" s="245"/>
      <c r="D161" s="235" t="s">
        <v>166</v>
      </c>
      <c r="E161" s="246" t="s">
        <v>21</v>
      </c>
      <c r="F161" s="247" t="s">
        <v>271</v>
      </c>
      <c r="G161" s="245"/>
      <c r="H161" s="248">
        <v>1.6200000000000001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166</v>
      </c>
      <c r="AU161" s="254" t="s">
        <v>88</v>
      </c>
      <c r="AV161" s="14" t="s">
        <v>88</v>
      </c>
      <c r="AW161" s="14" t="s">
        <v>38</v>
      </c>
      <c r="AX161" s="14" t="s">
        <v>79</v>
      </c>
      <c r="AY161" s="254" t="s">
        <v>155</v>
      </c>
    </row>
    <row r="162" s="14" customFormat="1">
      <c r="A162" s="14"/>
      <c r="B162" s="244"/>
      <c r="C162" s="245"/>
      <c r="D162" s="235" t="s">
        <v>166</v>
      </c>
      <c r="E162" s="246" t="s">
        <v>21</v>
      </c>
      <c r="F162" s="247" t="s">
        <v>272</v>
      </c>
      <c r="G162" s="245"/>
      <c r="H162" s="248">
        <v>2.952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166</v>
      </c>
      <c r="AU162" s="254" t="s">
        <v>88</v>
      </c>
      <c r="AV162" s="14" t="s">
        <v>88</v>
      </c>
      <c r="AW162" s="14" t="s">
        <v>38</v>
      </c>
      <c r="AX162" s="14" t="s">
        <v>79</v>
      </c>
      <c r="AY162" s="254" t="s">
        <v>155</v>
      </c>
    </row>
    <row r="163" s="14" customFormat="1">
      <c r="A163" s="14"/>
      <c r="B163" s="244"/>
      <c r="C163" s="245"/>
      <c r="D163" s="235" t="s">
        <v>166</v>
      </c>
      <c r="E163" s="246" t="s">
        <v>21</v>
      </c>
      <c r="F163" s="247" t="s">
        <v>273</v>
      </c>
      <c r="G163" s="245"/>
      <c r="H163" s="248">
        <v>1.7769999999999999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166</v>
      </c>
      <c r="AU163" s="254" t="s">
        <v>88</v>
      </c>
      <c r="AV163" s="14" t="s">
        <v>88</v>
      </c>
      <c r="AW163" s="14" t="s">
        <v>38</v>
      </c>
      <c r="AX163" s="14" t="s">
        <v>79</v>
      </c>
      <c r="AY163" s="254" t="s">
        <v>155</v>
      </c>
    </row>
    <row r="164" s="14" customFormat="1">
      <c r="A164" s="14"/>
      <c r="B164" s="244"/>
      <c r="C164" s="245"/>
      <c r="D164" s="235" t="s">
        <v>166</v>
      </c>
      <c r="E164" s="246" t="s">
        <v>21</v>
      </c>
      <c r="F164" s="247" t="s">
        <v>274</v>
      </c>
      <c r="G164" s="245"/>
      <c r="H164" s="248">
        <v>3.0539999999999998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166</v>
      </c>
      <c r="AU164" s="254" t="s">
        <v>88</v>
      </c>
      <c r="AV164" s="14" t="s">
        <v>88</v>
      </c>
      <c r="AW164" s="14" t="s">
        <v>38</v>
      </c>
      <c r="AX164" s="14" t="s">
        <v>79</v>
      </c>
      <c r="AY164" s="254" t="s">
        <v>155</v>
      </c>
    </row>
    <row r="165" s="14" customFormat="1">
      <c r="A165" s="14"/>
      <c r="B165" s="244"/>
      <c r="C165" s="245"/>
      <c r="D165" s="235" t="s">
        <v>166</v>
      </c>
      <c r="E165" s="246" t="s">
        <v>21</v>
      </c>
      <c r="F165" s="247" t="s">
        <v>275</v>
      </c>
      <c r="G165" s="245"/>
      <c r="H165" s="248">
        <v>1.4339999999999999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166</v>
      </c>
      <c r="AU165" s="254" t="s">
        <v>88</v>
      </c>
      <c r="AV165" s="14" t="s">
        <v>88</v>
      </c>
      <c r="AW165" s="14" t="s">
        <v>38</v>
      </c>
      <c r="AX165" s="14" t="s">
        <v>79</v>
      </c>
      <c r="AY165" s="254" t="s">
        <v>155</v>
      </c>
    </row>
    <row r="166" s="14" customFormat="1">
      <c r="A166" s="14"/>
      <c r="B166" s="244"/>
      <c r="C166" s="245"/>
      <c r="D166" s="235" t="s">
        <v>166</v>
      </c>
      <c r="E166" s="246" t="s">
        <v>21</v>
      </c>
      <c r="F166" s="247" t="s">
        <v>276</v>
      </c>
      <c r="G166" s="245"/>
      <c r="H166" s="248">
        <v>2.1389999999999998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166</v>
      </c>
      <c r="AU166" s="254" t="s">
        <v>88</v>
      </c>
      <c r="AV166" s="14" t="s">
        <v>88</v>
      </c>
      <c r="AW166" s="14" t="s">
        <v>38</v>
      </c>
      <c r="AX166" s="14" t="s">
        <v>79</v>
      </c>
      <c r="AY166" s="254" t="s">
        <v>155</v>
      </c>
    </row>
    <row r="167" s="14" customFormat="1">
      <c r="A167" s="14"/>
      <c r="B167" s="244"/>
      <c r="C167" s="245"/>
      <c r="D167" s="235" t="s">
        <v>166</v>
      </c>
      <c r="E167" s="246" t="s">
        <v>21</v>
      </c>
      <c r="F167" s="247" t="s">
        <v>277</v>
      </c>
      <c r="G167" s="245"/>
      <c r="H167" s="248">
        <v>1.8740000000000001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166</v>
      </c>
      <c r="AU167" s="254" t="s">
        <v>88</v>
      </c>
      <c r="AV167" s="14" t="s">
        <v>88</v>
      </c>
      <c r="AW167" s="14" t="s">
        <v>38</v>
      </c>
      <c r="AX167" s="14" t="s">
        <v>79</v>
      </c>
      <c r="AY167" s="254" t="s">
        <v>155</v>
      </c>
    </row>
    <row r="168" s="14" customFormat="1">
      <c r="A168" s="14"/>
      <c r="B168" s="244"/>
      <c r="C168" s="245"/>
      <c r="D168" s="235" t="s">
        <v>166</v>
      </c>
      <c r="E168" s="246" t="s">
        <v>21</v>
      </c>
      <c r="F168" s="247" t="s">
        <v>278</v>
      </c>
      <c r="G168" s="245"/>
      <c r="H168" s="248">
        <v>2.7200000000000002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166</v>
      </c>
      <c r="AU168" s="254" t="s">
        <v>88</v>
      </c>
      <c r="AV168" s="14" t="s">
        <v>88</v>
      </c>
      <c r="AW168" s="14" t="s">
        <v>38</v>
      </c>
      <c r="AX168" s="14" t="s">
        <v>79</v>
      </c>
      <c r="AY168" s="254" t="s">
        <v>155</v>
      </c>
    </row>
    <row r="169" s="16" customFormat="1">
      <c r="A169" s="16"/>
      <c r="B169" s="266"/>
      <c r="C169" s="267"/>
      <c r="D169" s="235" t="s">
        <v>166</v>
      </c>
      <c r="E169" s="268" t="s">
        <v>21</v>
      </c>
      <c r="F169" s="269" t="s">
        <v>180</v>
      </c>
      <c r="G169" s="267"/>
      <c r="H169" s="270">
        <v>24.07</v>
      </c>
      <c r="I169" s="271"/>
      <c r="J169" s="267"/>
      <c r="K169" s="267"/>
      <c r="L169" s="272"/>
      <c r="M169" s="273"/>
      <c r="N169" s="274"/>
      <c r="O169" s="274"/>
      <c r="P169" s="274"/>
      <c r="Q169" s="274"/>
      <c r="R169" s="274"/>
      <c r="S169" s="274"/>
      <c r="T169" s="275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76" t="s">
        <v>166</v>
      </c>
      <c r="AU169" s="276" t="s">
        <v>88</v>
      </c>
      <c r="AV169" s="16" t="s">
        <v>162</v>
      </c>
      <c r="AW169" s="16" t="s">
        <v>38</v>
      </c>
      <c r="AX169" s="16" t="s">
        <v>86</v>
      </c>
      <c r="AY169" s="276" t="s">
        <v>155</v>
      </c>
    </row>
    <row r="170" s="2" customFormat="1" ht="16.5" customHeight="1">
      <c r="A170" s="40"/>
      <c r="B170" s="41"/>
      <c r="C170" s="215" t="s">
        <v>279</v>
      </c>
      <c r="D170" s="215" t="s">
        <v>157</v>
      </c>
      <c r="E170" s="216" t="s">
        <v>280</v>
      </c>
      <c r="F170" s="217" t="s">
        <v>281</v>
      </c>
      <c r="G170" s="218" t="s">
        <v>160</v>
      </c>
      <c r="H170" s="219">
        <v>1.4490000000000001</v>
      </c>
      <c r="I170" s="220"/>
      <c r="J170" s="221">
        <f>ROUND(I170*H170,2)</f>
        <v>0</v>
      </c>
      <c r="K170" s="217" t="s">
        <v>161</v>
      </c>
      <c r="L170" s="46"/>
      <c r="M170" s="222" t="s">
        <v>21</v>
      </c>
      <c r="N170" s="223" t="s">
        <v>50</v>
      </c>
      <c r="O170" s="86"/>
      <c r="P170" s="224">
        <f>O170*H170</f>
        <v>0</v>
      </c>
      <c r="Q170" s="224">
        <v>0</v>
      </c>
      <c r="R170" s="224">
        <f>Q170*H170</f>
        <v>0</v>
      </c>
      <c r="S170" s="224">
        <v>2.3999999999999999</v>
      </c>
      <c r="T170" s="225">
        <f>S170*H170</f>
        <v>3.4776000000000002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6" t="s">
        <v>162</v>
      </c>
      <c r="AT170" s="226" t="s">
        <v>157</v>
      </c>
      <c r="AU170" s="226" t="s">
        <v>88</v>
      </c>
      <c r="AY170" s="19" t="s">
        <v>155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9" t="s">
        <v>86</v>
      </c>
      <c r="BK170" s="227">
        <f>ROUND(I170*H170,2)</f>
        <v>0</v>
      </c>
      <c r="BL170" s="19" t="s">
        <v>162</v>
      </c>
      <c r="BM170" s="226" t="s">
        <v>282</v>
      </c>
    </row>
    <row r="171" s="2" customFormat="1">
      <c r="A171" s="40"/>
      <c r="B171" s="41"/>
      <c r="C171" s="42"/>
      <c r="D171" s="228" t="s">
        <v>164</v>
      </c>
      <c r="E171" s="42"/>
      <c r="F171" s="229" t="s">
        <v>283</v>
      </c>
      <c r="G171" s="42"/>
      <c r="H171" s="42"/>
      <c r="I171" s="230"/>
      <c r="J171" s="42"/>
      <c r="K171" s="42"/>
      <c r="L171" s="46"/>
      <c r="M171" s="231"/>
      <c r="N171" s="232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164</v>
      </c>
      <c r="AU171" s="19" t="s">
        <v>88</v>
      </c>
    </row>
    <row r="172" s="14" customFormat="1">
      <c r="A172" s="14"/>
      <c r="B172" s="244"/>
      <c r="C172" s="245"/>
      <c r="D172" s="235" t="s">
        <v>166</v>
      </c>
      <c r="E172" s="246" t="s">
        <v>21</v>
      </c>
      <c r="F172" s="247" t="s">
        <v>284</v>
      </c>
      <c r="G172" s="245"/>
      <c r="H172" s="248">
        <v>1.4490000000000001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166</v>
      </c>
      <c r="AU172" s="254" t="s">
        <v>88</v>
      </c>
      <c r="AV172" s="14" t="s">
        <v>88</v>
      </c>
      <c r="AW172" s="14" t="s">
        <v>38</v>
      </c>
      <c r="AX172" s="14" t="s">
        <v>86</v>
      </c>
      <c r="AY172" s="254" t="s">
        <v>155</v>
      </c>
    </row>
    <row r="173" s="2" customFormat="1" ht="16.5" customHeight="1">
      <c r="A173" s="40"/>
      <c r="B173" s="41"/>
      <c r="C173" s="215" t="s">
        <v>285</v>
      </c>
      <c r="D173" s="215" t="s">
        <v>157</v>
      </c>
      <c r="E173" s="216" t="s">
        <v>286</v>
      </c>
      <c r="F173" s="217" t="s">
        <v>287</v>
      </c>
      <c r="G173" s="218" t="s">
        <v>160</v>
      </c>
      <c r="H173" s="219">
        <v>16.827000000000002</v>
      </c>
      <c r="I173" s="220"/>
      <c r="J173" s="221">
        <f>ROUND(I173*H173,2)</f>
        <v>0</v>
      </c>
      <c r="K173" s="217" t="s">
        <v>161</v>
      </c>
      <c r="L173" s="46"/>
      <c r="M173" s="222" t="s">
        <v>21</v>
      </c>
      <c r="N173" s="223" t="s">
        <v>50</v>
      </c>
      <c r="O173" s="86"/>
      <c r="P173" s="224">
        <f>O173*H173</f>
        <v>0</v>
      </c>
      <c r="Q173" s="224">
        <v>0</v>
      </c>
      <c r="R173" s="224">
        <f>Q173*H173</f>
        <v>0</v>
      </c>
      <c r="S173" s="224">
        <v>2.2000000000000002</v>
      </c>
      <c r="T173" s="225">
        <f>S173*H173</f>
        <v>37.019400000000005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6" t="s">
        <v>162</v>
      </c>
      <c r="AT173" s="226" t="s">
        <v>157</v>
      </c>
      <c r="AU173" s="226" t="s">
        <v>88</v>
      </c>
      <c r="AY173" s="19" t="s">
        <v>155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9" t="s">
        <v>86</v>
      </c>
      <c r="BK173" s="227">
        <f>ROUND(I173*H173,2)</f>
        <v>0</v>
      </c>
      <c r="BL173" s="19" t="s">
        <v>162</v>
      </c>
      <c r="BM173" s="226" t="s">
        <v>288</v>
      </c>
    </row>
    <row r="174" s="2" customFormat="1">
      <c r="A174" s="40"/>
      <c r="B174" s="41"/>
      <c r="C174" s="42"/>
      <c r="D174" s="228" t="s">
        <v>164</v>
      </c>
      <c r="E174" s="42"/>
      <c r="F174" s="229" t="s">
        <v>289</v>
      </c>
      <c r="G174" s="42"/>
      <c r="H174" s="42"/>
      <c r="I174" s="230"/>
      <c r="J174" s="42"/>
      <c r="K174" s="42"/>
      <c r="L174" s="46"/>
      <c r="M174" s="231"/>
      <c r="N174" s="232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164</v>
      </c>
      <c r="AU174" s="19" t="s">
        <v>88</v>
      </c>
    </row>
    <row r="175" s="14" customFormat="1">
      <c r="A175" s="14"/>
      <c r="B175" s="244"/>
      <c r="C175" s="245"/>
      <c r="D175" s="235" t="s">
        <v>166</v>
      </c>
      <c r="E175" s="246" t="s">
        <v>21</v>
      </c>
      <c r="F175" s="247" t="s">
        <v>290</v>
      </c>
      <c r="G175" s="245"/>
      <c r="H175" s="248">
        <v>11.060000000000001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166</v>
      </c>
      <c r="AU175" s="254" t="s">
        <v>88</v>
      </c>
      <c r="AV175" s="14" t="s">
        <v>88</v>
      </c>
      <c r="AW175" s="14" t="s">
        <v>38</v>
      </c>
      <c r="AX175" s="14" t="s">
        <v>79</v>
      </c>
      <c r="AY175" s="254" t="s">
        <v>155</v>
      </c>
    </row>
    <row r="176" s="14" customFormat="1">
      <c r="A176" s="14"/>
      <c r="B176" s="244"/>
      <c r="C176" s="245"/>
      <c r="D176" s="235" t="s">
        <v>166</v>
      </c>
      <c r="E176" s="246" t="s">
        <v>21</v>
      </c>
      <c r="F176" s="247" t="s">
        <v>291</v>
      </c>
      <c r="G176" s="245"/>
      <c r="H176" s="248">
        <v>1.204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166</v>
      </c>
      <c r="AU176" s="254" t="s">
        <v>88</v>
      </c>
      <c r="AV176" s="14" t="s">
        <v>88</v>
      </c>
      <c r="AW176" s="14" t="s">
        <v>38</v>
      </c>
      <c r="AX176" s="14" t="s">
        <v>79</v>
      </c>
      <c r="AY176" s="254" t="s">
        <v>155</v>
      </c>
    </row>
    <row r="177" s="14" customFormat="1">
      <c r="A177" s="14"/>
      <c r="B177" s="244"/>
      <c r="C177" s="245"/>
      <c r="D177" s="235" t="s">
        <v>166</v>
      </c>
      <c r="E177" s="246" t="s">
        <v>21</v>
      </c>
      <c r="F177" s="247" t="s">
        <v>292</v>
      </c>
      <c r="G177" s="245"/>
      <c r="H177" s="248">
        <v>4.5629999999999997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166</v>
      </c>
      <c r="AU177" s="254" t="s">
        <v>88</v>
      </c>
      <c r="AV177" s="14" t="s">
        <v>88</v>
      </c>
      <c r="AW177" s="14" t="s">
        <v>38</v>
      </c>
      <c r="AX177" s="14" t="s">
        <v>79</v>
      </c>
      <c r="AY177" s="254" t="s">
        <v>155</v>
      </c>
    </row>
    <row r="178" s="16" customFormat="1">
      <c r="A178" s="16"/>
      <c r="B178" s="266"/>
      <c r="C178" s="267"/>
      <c r="D178" s="235" t="s">
        <v>166</v>
      </c>
      <c r="E178" s="268" t="s">
        <v>21</v>
      </c>
      <c r="F178" s="269" t="s">
        <v>180</v>
      </c>
      <c r="G178" s="267"/>
      <c r="H178" s="270">
        <v>16.827000000000002</v>
      </c>
      <c r="I178" s="271"/>
      <c r="J178" s="267"/>
      <c r="K178" s="267"/>
      <c r="L178" s="272"/>
      <c r="M178" s="273"/>
      <c r="N178" s="274"/>
      <c r="O178" s="274"/>
      <c r="P178" s="274"/>
      <c r="Q178" s="274"/>
      <c r="R178" s="274"/>
      <c r="S178" s="274"/>
      <c r="T178" s="275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76" t="s">
        <v>166</v>
      </c>
      <c r="AU178" s="276" t="s">
        <v>88</v>
      </c>
      <c r="AV178" s="16" t="s">
        <v>162</v>
      </c>
      <c r="AW178" s="16" t="s">
        <v>38</v>
      </c>
      <c r="AX178" s="16" t="s">
        <v>86</v>
      </c>
      <c r="AY178" s="276" t="s">
        <v>155</v>
      </c>
    </row>
    <row r="179" s="2" customFormat="1" ht="16.5" customHeight="1">
      <c r="A179" s="40"/>
      <c r="B179" s="41"/>
      <c r="C179" s="215" t="s">
        <v>293</v>
      </c>
      <c r="D179" s="215" t="s">
        <v>157</v>
      </c>
      <c r="E179" s="216" t="s">
        <v>294</v>
      </c>
      <c r="F179" s="217" t="s">
        <v>295</v>
      </c>
      <c r="G179" s="218" t="s">
        <v>160</v>
      </c>
      <c r="H179" s="219">
        <v>6.2489999999999997</v>
      </c>
      <c r="I179" s="220"/>
      <c r="J179" s="221">
        <f>ROUND(I179*H179,2)</f>
        <v>0</v>
      </c>
      <c r="K179" s="217" t="s">
        <v>161</v>
      </c>
      <c r="L179" s="46"/>
      <c r="M179" s="222" t="s">
        <v>21</v>
      </c>
      <c r="N179" s="223" t="s">
        <v>50</v>
      </c>
      <c r="O179" s="86"/>
      <c r="P179" s="224">
        <f>O179*H179</f>
        <v>0</v>
      </c>
      <c r="Q179" s="224">
        <v>0</v>
      </c>
      <c r="R179" s="224">
        <f>Q179*H179</f>
        <v>0</v>
      </c>
      <c r="S179" s="224">
        <v>2.2000000000000002</v>
      </c>
      <c r="T179" s="225">
        <f>S179*H179</f>
        <v>13.7478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6" t="s">
        <v>162</v>
      </c>
      <c r="AT179" s="226" t="s">
        <v>157</v>
      </c>
      <c r="AU179" s="226" t="s">
        <v>88</v>
      </c>
      <c r="AY179" s="19" t="s">
        <v>155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9" t="s">
        <v>86</v>
      </c>
      <c r="BK179" s="227">
        <f>ROUND(I179*H179,2)</f>
        <v>0</v>
      </c>
      <c r="BL179" s="19" t="s">
        <v>162</v>
      </c>
      <c r="BM179" s="226" t="s">
        <v>296</v>
      </c>
    </row>
    <row r="180" s="2" customFormat="1">
      <c r="A180" s="40"/>
      <c r="B180" s="41"/>
      <c r="C180" s="42"/>
      <c r="D180" s="228" t="s">
        <v>164</v>
      </c>
      <c r="E180" s="42"/>
      <c r="F180" s="229" t="s">
        <v>297</v>
      </c>
      <c r="G180" s="42"/>
      <c r="H180" s="42"/>
      <c r="I180" s="230"/>
      <c r="J180" s="42"/>
      <c r="K180" s="42"/>
      <c r="L180" s="46"/>
      <c r="M180" s="231"/>
      <c r="N180" s="23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164</v>
      </c>
      <c r="AU180" s="19" t="s">
        <v>88</v>
      </c>
    </row>
    <row r="181" s="14" customFormat="1">
      <c r="A181" s="14"/>
      <c r="B181" s="244"/>
      <c r="C181" s="245"/>
      <c r="D181" s="235" t="s">
        <v>166</v>
      </c>
      <c r="E181" s="246" t="s">
        <v>21</v>
      </c>
      <c r="F181" s="247" t="s">
        <v>298</v>
      </c>
      <c r="G181" s="245"/>
      <c r="H181" s="248">
        <v>4.4240000000000004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166</v>
      </c>
      <c r="AU181" s="254" t="s">
        <v>88</v>
      </c>
      <c r="AV181" s="14" t="s">
        <v>88</v>
      </c>
      <c r="AW181" s="14" t="s">
        <v>38</v>
      </c>
      <c r="AX181" s="14" t="s">
        <v>79</v>
      </c>
      <c r="AY181" s="254" t="s">
        <v>155</v>
      </c>
    </row>
    <row r="182" s="14" customFormat="1">
      <c r="A182" s="14"/>
      <c r="B182" s="244"/>
      <c r="C182" s="245"/>
      <c r="D182" s="235" t="s">
        <v>166</v>
      </c>
      <c r="E182" s="246" t="s">
        <v>21</v>
      </c>
      <c r="F182" s="247" t="s">
        <v>299</v>
      </c>
      <c r="G182" s="245"/>
      <c r="H182" s="248">
        <v>1.825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166</v>
      </c>
      <c r="AU182" s="254" t="s">
        <v>88</v>
      </c>
      <c r="AV182" s="14" t="s">
        <v>88</v>
      </c>
      <c r="AW182" s="14" t="s">
        <v>38</v>
      </c>
      <c r="AX182" s="14" t="s">
        <v>79</v>
      </c>
      <c r="AY182" s="254" t="s">
        <v>155</v>
      </c>
    </row>
    <row r="183" s="16" customFormat="1">
      <c r="A183" s="16"/>
      <c r="B183" s="266"/>
      <c r="C183" s="267"/>
      <c r="D183" s="235" t="s">
        <v>166</v>
      </c>
      <c r="E183" s="268" t="s">
        <v>21</v>
      </c>
      <c r="F183" s="269" t="s">
        <v>180</v>
      </c>
      <c r="G183" s="267"/>
      <c r="H183" s="270">
        <v>6.2489999999999997</v>
      </c>
      <c r="I183" s="271"/>
      <c r="J183" s="267"/>
      <c r="K183" s="267"/>
      <c r="L183" s="272"/>
      <c r="M183" s="273"/>
      <c r="N183" s="274"/>
      <c r="O183" s="274"/>
      <c r="P183" s="274"/>
      <c r="Q183" s="274"/>
      <c r="R183" s="274"/>
      <c r="S183" s="274"/>
      <c r="T183" s="275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76" t="s">
        <v>166</v>
      </c>
      <c r="AU183" s="276" t="s">
        <v>88</v>
      </c>
      <c r="AV183" s="16" t="s">
        <v>162</v>
      </c>
      <c r="AW183" s="16" t="s">
        <v>38</v>
      </c>
      <c r="AX183" s="16" t="s">
        <v>86</v>
      </c>
      <c r="AY183" s="276" t="s">
        <v>155</v>
      </c>
    </row>
    <row r="184" s="2" customFormat="1" ht="21.75" customHeight="1">
      <c r="A184" s="40"/>
      <c r="B184" s="41"/>
      <c r="C184" s="215" t="s">
        <v>7</v>
      </c>
      <c r="D184" s="215" t="s">
        <v>157</v>
      </c>
      <c r="E184" s="216" t="s">
        <v>300</v>
      </c>
      <c r="F184" s="217" t="s">
        <v>301</v>
      </c>
      <c r="G184" s="218" t="s">
        <v>160</v>
      </c>
      <c r="H184" s="219">
        <v>16.827000000000002</v>
      </c>
      <c r="I184" s="220"/>
      <c r="J184" s="221">
        <f>ROUND(I184*H184,2)</f>
        <v>0</v>
      </c>
      <c r="K184" s="217" t="s">
        <v>161</v>
      </c>
      <c r="L184" s="46"/>
      <c r="M184" s="222" t="s">
        <v>21</v>
      </c>
      <c r="N184" s="223" t="s">
        <v>50</v>
      </c>
      <c r="O184" s="86"/>
      <c r="P184" s="224">
        <f>O184*H184</f>
        <v>0</v>
      </c>
      <c r="Q184" s="224">
        <v>0</v>
      </c>
      <c r="R184" s="224">
        <f>Q184*H184</f>
        <v>0</v>
      </c>
      <c r="S184" s="224">
        <v>0.0047000000000000002</v>
      </c>
      <c r="T184" s="225">
        <f>S184*H184</f>
        <v>0.079086900000000016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6" t="s">
        <v>162</v>
      </c>
      <c r="AT184" s="226" t="s">
        <v>157</v>
      </c>
      <c r="AU184" s="226" t="s">
        <v>88</v>
      </c>
      <c r="AY184" s="19" t="s">
        <v>155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86</v>
      </c>
      <c r="BK184" s="227">
        <f>ROUND(I184*H184,2)</f>
        <v>0</v>
      </c>
      <c r="BL184" s="19" t="s">
        <v>162</v>
      </c>
      <c r="BM184" s="226" t="s">
        <v>302</v>
      </c>
    </row>
    <row r="185" s="2" customFormat="1">
      <c r="A185" s="40"/>
      <c r="B185" s="41"/>
      <c r="C185" s="42"/>
      <c r="D185" s="228" t="s">
        <v>164</v>
      </c>
      <c r="E185" s="42"/>
      <c r="F185" s="229" t="s">
        <v>303</v>
      </c>
      <c r="G185" s="42"/>
      <c r="H185" s="42"/>
      <c r="I185" s="230"/>
      <c r="J185" s="42"/>
      <c r="K185" s="42"/>
      <c r="L185" s="46"/>
      <c r="M185" s="231"/>
      <c r="N185" s="232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164</v>
      </c>
      <c r="AU185" s="19" t="s">
        <v>88</v>
      </c>
    </row>
    <row r="186" s="2" customFormat="1" ht="24.15" customHeight="1">
      <c r="A186" s="40"/>
      <c r="B186" s="41"/>
      <c r="C186" s="215" t="s">
        <v>304</v>
      </c>
      <c r="D186" s="215" t="s">
        <v>157</v>
      </c>
      <c r="E186" s="216" t="s">
        <v>305</v>
      </c>
      <c r="F186" s="217" t="s">
        <v>306</v>
      </c>
      <c r="G186" s="218" t="s">
        <v>199</v>
      </c>
      <c r="H186" s="219">
        <v>98.640000000000001</v>
      </c>
      <c r="I186" s="220"/>
      <c r="J186" s="221">
        <f>ROUND(I186*H186,2)</f>
        <v>0</v>
      </c>
      <c r="K186" s="217" t="s">
        <v>161</v>
      </c>
      <c r="L186" s="46"/>
      <c r="M186" s="222" t="s">
        <v>21</v>
      </c>
      <c r="N186" s="223" t="s">
        <v>50</v>
      </c>
      <c r="O186" s="86"/>
      <c r="P186" s="224">
        <f>O186*H186</f>
        <v>0</v>
      </c>
      <c r="Q186" s="224">
        <v>0</v>
      </c>
      <c r="R186" s="224">
        <f>Q186*H186</f>
        <v>0</v>
      </c>
      <c r="S186" s="224">
        <v>0.057000000000000002</v>
      </c>
      <c r="T186" s="225">
        <f>S186*H186</f>
        <v>5.6224800000000004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6" t="s">
        <v>162</v>
      </c>
      <c r="AT186" s="226" t="s">
        <v>157</v>
      </c>
      <c r="AU186" s="226" t="s">
        <v>88</v>
      </c>
      <c r="AY186" s="19" t="s">
        <v>155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9" t="s">
        <v>86</v>
      </c>
      <c r="BK186" s="227">
        <f>ROUND(I186*H186,2)</f>
        <v>0</v>
      </c>
      <c r="BL186" s="19" t="s">
        <v>162</v>
      </c>
      <c r="BM186" s="226" t="s">
        <v>307</v>
      </c>
    </row>
    <row r="187" s="2" customFormat="1">
      <c r="A187" s="40"/>
      <c r="B187" s="41"/>
      <c r="C187" s="42"/>
      <c r="D187" s="228" t="s">
        <v>164</v>
      </c>
      <c r="E187" s="42"/>
      <c r="F187" s="229" t="s">
        <v>308</v>
      </c>
      <c r="G187" s="42"/>
      <c r="H187" s="42"/>
      <c r="I187" s="230"/>
      <c r="J187" s="42"/>
      <c r="K187" s="42"/>
      <c r="L187" s="46"/>
      <c r="M187" s="231"/>
      <c r="N187" s="232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164</v>
      </c>
      <c r="AU187" s="19" t="s">
        <v>88</v>
      </c>
    </row>
    <row r="188" s="13" customFormat="1">
      <c r="A188" s="13"/>
      <c r="B188" s="233"/>
      <c r="C188" s="234"/>
      <c r="D188" s="235" t="s">
        <v>166</v>
      </c>
      <c r="E188" s="236" t="s">
        <v>21</v>
      </c>
      <c r="F188" s="237" t="s">
        <v>309</v>
      </c>
      <c r="G188" s="234"/>
      <c r="H188" s="236" t="s">
        <v>21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166</v>
      </c>
      <c r="AU188" s="243" t="s">
        <v>88</v>
      </c>
      <c r="AV188" s="13" t="s">
        <v>86</v>
      </c>
      <c r="AW188" s="13" t="s">
        <v>38</v>
      </c>
      <c r="AX188" s="13" t="s">
        <v>79</v>
      </c>
      <c r="AY188" s="243" t="s">
        <v>155</v>
      </c>
    </row>
    <row r="189" s="14" customFormat="1">
      <c r="A189" s="14"/>
      <c r="B189" s="244"/>
      <c r="C189" s="245"/>
      <c r="D189" s="235" t="s">
        <v>166</v>
      </c>
      <c r="E189" s="246" t="s">
        <v>21</v>
      </c>
      <c r="F189" s="247" t="s">
        <v>310</v>
      </c>
      <c r="G189" s="245"/>
      <c r="H189" s="248">
        <v>58.5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166</v>
      </c>
      <c r="AU189" s="254" t="s">
        <v>88</v>
      </c>
      <c r="AV189" s="14" t="s">
        <v>88</v>
      </c>
      <c r="AW189" s="14" t="s">
        <v>38</v>
      </c>
      <c r="AX189" s="14" t="s">
        <v>79</v>
      </c>
      <c r="AY189" s="254" t="s">
        <v>155</v>
      </c>
    </row>
    <row r="190" s="14" customFormat="1">
      <c r="A190" s="14"/>
      <c r="B190" s="244"/>
      <c r="C190" s="245"/>
      <c r="D190" s="235" t="s">
        <v>166</v>
      </c>
      <c r="E190" s="246" t="s">
        <v>21</v>
      </c>
      <c r="F190" s="247" t="s">
        <v>311</v>
      </c>
      <c r="G190" s="245"/>
      <c r="H190" s="248">
        <v>40.140000000000001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166</v>
      </c>
      <c r="AU190" s="254" t="s">
        <v>88</v>
      </c>
      <c r="AV190" s="14" t="s">
        <v>88</v>
      </c>
      <c r="AW190" s="14" t="s">
        <v>38</v>
      </c>
      <c r="AX190" s="14" t="s">
        <v>79</v>
      </c>
      <c r="AY190" s="254" t="s">
        <v>155</v>
      </c>
    </row>
    <row r="191" s="16" customFormat="1">
      <c r="A191" s="16"/>
      <c r="B191" s="266"/>
      <c r="C191" s="267"/>
      <c r="D191" s="235" t="s">
        <v>166</v>
      </c>
      <c r="E191" s="268" t="s">
        <v>21</v>
      </c>
      <c r="F191" s="269" t="s">
        <v>180</v>
      </c>
      <c r="G191" s="267"/>
      <c r="H191" s="270">
        <v>98.640000000000001</v>
      </c>
      <c r="I191" s="271"/>
      <c r="J191" s="267"/>
      <c r="K191" s="267"/>
      <c r="L191" s="272"/>
      <c r="M191" s="273"/>
      <c r="N191" s="274"/>
      <c r="O191" s="274"/>
      <c r="P191" s="274"/>
      <c r="Q191" s="274"/>
      <c r="R191" s="274"/>
      <c r="S191" s="274"/>
      <c r="T191" s="275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76" t="s">
        <v>166</v>
      </c>
      <c r="AU191" s="276" t="s">
        <v>88</v>
      </c>
      <c r="AV191" s="16" t="s">
        <v>162</v>
      </c>
      <c r="AW191" s="16" t="s">
        <v>38</v>
      </c>
      <c r="AX191" s="16" t="s">
        <v>86</v>
      </c>
      <c r="AY191" s="276" t="s">
        <v>155</v>
      </c>
    </row>
    <row r="192" s="2" customFormat="1" ht="16.5" customHeight="1">
      <c r="A192" s="40"/>
      <c r="B192" s="41"/>
      <c r="C192" s="215" t="s">
        <v>312</v>
      </c>
      <c r="D192" s="215" t="s">
        <v>157</v>
      </c>
      <c r="E192" s="216" t="s">
        <v>313</v>
      </c>
      <c r="F192" s="217" t="s">
        <v>314</v>
      </c>
      <c r="G192" s="218" t="s">
        <v>160</v>
      </c>
      <c r="H192" s="219">
        <v>7.8120000000000003</v>
      </c>
      <c r="I192" s="220"/>
      <c r="J192" s="221">
        <f>ROUND(I192*H192,2)</f>
        <v>0</v>
      </c>
      <c r="K192" s="217" t="s">
        <v>161</v>
      </c>
      <c r="L192" s="46"/>
      <c r="M192" s="222" t="s">
        <v>21</v>
      </c>
      <c r="N192" s="223" t="s">
        <v>50</v>
      </c>
      <c r="O192" s="86"/>
      <c r="P192" s="224">
        <f>O192*H192</f>
        <v>0</v>
      </c>
      <c r="Q192" s="224">
        <v>0</v>
      </c>
      <c r="R192" s="224">
        <f>Q192*H192</f>
        <v>0</v>
      </c>
      <c r="S192" s="224">
        <v>1.3999999999999999</v>
      </c>
      <c r="T192" s="225">
        <f>S192*H192</f>
        <v>10.9368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6" t="s">
        <v>162</v>
      </c>
      <c r="AT192" s="226" t="s">
        <v>157</v>
      </c>
      <c r="AU192" s="226" t="s">
        <v>88</v>
      </c>
      <c r="AY192" s="19" t="s">
        <v>155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9" t="s">
        <v>86</v>
      </c>
      <c r="BK192" s="227">
        <f>ROUND(I192*H192,2)</f>
        <v>0</v>
      </c>
      <c r="BL192" s="19" t="s">
        <v>162</v>
      </c>
      <c r="BM192" s="226" t="s">
        <v>315</v>
      </c>
    </row>
    <row r="193" s="2" customFormat="1">
      <c r="A193" s="40"/>
      <c r="B193" s="41"/>
      <c r="C193" s="42"/>
      <c r="D193" s="228" t="s">
        <v>164</v>
      </c>
      <c r="E193" s="42"/>
      <c r="F193" s="229" t="s">
        <v>316</v>
      </c>
      <c r="G193" s="42"/>
      <c r="H193" s="42"/>
      <c r="I193" s="230"/>
      <c r="J193" s="42"/>
      <c r="K193" s="42"/>
      <c r="L193" s="46"/>
      <c r="M193" s="231"/>
      <c r="N193" s="232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164</v>
      </c>
      <c r="AU193" s="19" t="s">
        <v>88</v>
      </c>
    </row>
    <row r="194" s="14" customFormat="1">
      <c r="A194" s="14"/>
      <c r="B194" s="244"/>
      <c r="C194" s="245"/>
      <c r="D194" s="235" t="s">
        <v>166</v>
      </c>
      <c r="E194" s="246" t="s">
        <v>21</v>
      </c>
      <c r="F194" s="247" t="s">
        <v>317</v>
      </c>
      <c r="G194" s="245"/>
      <c r="H194" s="248">
        <v>5.5300000000000002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166</v>
      </c>
      <c r="AU194" s="254" t="s">
        <v>88</v>
      </c>
      <c r="AV194" s="14" t="s">
        <v>88</v>
      </c>
      <c r="AW194" s="14" t="s">
        <v>38</v>
      </c>
      <c r="AX194" s="14" t="s">
        <v>79</v>
      </c>
      <c r="AY194" s="254" t="s">
        <v>155</v>
      </c>
    </row>
    <row r="195" s="14" customFormat="1">
      <c r="A195" s="14"/>
      <c r="B195" s="244"/>
      <c r="C195" s="245"/>
      <c r="D195" s="235" t="s">
        <v>166</v>
      </c>
      <c r="E195" s="246" t="s">
        <v>21</v>
      </c>
      <c r="F195" s="247" t="s">
        <v>318</v>
      </c>
      <c r="G195" s="245"/>
      <c r="H195" s="248">
        <v>2.282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166</v>
      </c>
      <c r="AU195" s="254" t="s">
        <v>88</v>
      </c>
      <c r="AV195" s="14" t="s">
        <v>88</v>
      </c>
      <c r="AW195" s="14" t="s">
        <v>38</v>
      </c>
      <c r="AX195" s="14" t="s">
        <v>79</v>
      </c>
      <c r="AY195" s="254" t="s">
        <v>155</v>
      </c>
    </row>
    <row r="196" s="16" customFormat="1">
      <c r="A196" s="16"/>
      <c r="B196" s="266"/>
      <c r="C196" s="267"/>
      <c r="D196" s="235" t="s">
        <v>166</v>
      </c>
      <c r="E196" s="268" t="s">
        <v>21</v>
      </c>
      <c r="F196" s="269" t="s">
        <v>180</v>
      </c>
      <c r="G196" s="267"/>
      <c r="H196" s="270">
        <v>7.8120000000000003</v>
      </c>
      <c r="I196" s="271"/>
      <c r="J196" s="267"/>
      <c r="K196" s="267"/>
      <c r="L196" s="272"/>
      <c r="M196" s="273"/>
      <c r="N196" s="274"/>
      <c r="O196" s="274"/>
      <c r="P196" s="274"/>
      <c r="Q196" s="274"/>
      <c r="R196" s="274"/>
      <c r="S196" s="274"/>
      <c r="T196" s="275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76" t="s">
        <v>166</v>
      </c>
      <c r="AU196" s="276" t="s">
        <v>88</v>
      </c>
      <c r="AV196" s="16" t="s">
        <v>162</v>
      </c>
      <c r="AW196" s="16" t="s">
        <v>38</v>
      </c>
      <c r="AX196" s="16" t="s">
        <v>86</v>
      </c>
      <c r="AY196" s="276" t="s">
        <v>155</v>
      </c>
    </row>
    <row r="197" s="2" customFormat="1" ht="24.15" customHeight="1">
      <c r="A197" s="40"/>
      <c r="B197" s="41"/>
      <c r="C197" s="215" t="s">
        <v>319</v>
      </c>
      <c r="D197" s="215" t="s">
        <v>157</v>
      </c>
      <c r="E197" s="216" t="s">
        <v>320</v>
      </c>
      <c r="F197" s="217" t="s">
        <v>321</v>
      </c>
      <c r="G197" s="218" t="s">
        <v>199</v>
      </c>
      <c r="H197" s="219">
        <v>9.2449999999999992</v>
      </c>
      <c r="I197" s="220"/>
      <c r="J197" s="221">
        <f>ROUND(I197*H197,2)</f>
        <v>0</v>
      </c>
      <c r="K197" s="217" t="s">
        <v>161</v>
      </c>
      <c r="L197" s="46"/>
      <c r="M197" s="222" t="s">
        <v>21</v>
      </c>
      <c r="N197" s="223" t="s">
        <v>50</v>
      </c>
      <c r="O197" s="86"/>
      <c r="P197" s="224">
        <f>O197*H197</f>
        <v>0</v>
      </c>
      <c r="Q197" s="224">
        <v>0</v>
      </c>
      <c r="R197" s="224">
        <f>Q197*H197</f>
        <v>0</v>
      </c>
      <c r="S197" s="224">
        <v>0.075999999999999998</v>
      </c>
      <c r="T197" s="225">
        <f>S197*H197</f>
        <v>0.70261999999999991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6" t="s">
        <v>162</v>
      </c>
      <c r="AT197" s="226" t="s">
        <v>157</v>
      </c>
      <c r="AU197" s="226" t="s">
        <v>88</v>
      </c>
      <c r="AY197" s="19" t="s">
        <v>155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9" t="s">
        <v>86</v>
      </c>
      <c r="BK197" s="227">
        <f>ROUND(I197*H197,2)</f>
        <v>0</v>
      </c>
      <c r="BL197" s="19" t="s">
        <v>162</v>
      </c>
      <c r="BM197" s="226" t="s">
        <v>322</v>
      </c>
    </row>
    <row r="198" s="2" customFormat="1">
      <c r="A198" s="40"/>
      <c r="B198" s="41"/>
      <c r="C198" s="42"/>
      <c r="D198" s="228" t="s">
        <v>164</v>
      </c>
      <c r="E198" s="42"/>
      <c r="F198" s="229" t="s">
        <v>323</v>
      </c>
      <c r="G198" s="42"/>
      <c r="H198" s="42"/>
      <c r="I198" s="230"/>
      <c r="J198" s="42"/>
      <c r="K198" s="42"/>
      <c r="L198" s="46"/>
      <c r="M198" s="231"/>
      <c r="N198" s="232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164</v>
      </c>
      <c r="AU198" s="19" t="s">
        <v>88</v>
      </c>
    </row>
    <row r="199" s="14" customFormat="1">
      <c r="A199" s="14"/>
      <c r="B199" s="244"/>
      <c r="C199" s="245"/>
      <c r="D199" s="235" t="s">
        <v>166</v>
      </c>
      <c r="E199" s="246" t="s">
        <v>21</v>
      </c>
      <c r="F199" s="247" t="s">
        <v>324</v>
      </c>
      <c r="G199" s="245"/>
      <c r="H199" s="248">
        <v>9.2449999999999992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166</v>
      </c>
      <c r="AU199" s="254" t="s">
        <v>88</v>
      </c>
      <c r="AV199" s="14" t="s">
        <v>88</v>
      </c>
      <c r="AW199" s="14" t="s">
        <v>38</v>
      </c>
      <c r="AX199" s="14" t="s">
        <v>86</v>
      </c>
      <c r="AY199" s="254" t="s">
        <v>155</v>
      </c>
    </row>
    <row r="200" s="2" customFormat="1" ht="24.15" customHeight="1">
      <c r="A200" s="40"/>
      <c r="B200" s="41"/>
      <c r="C200" s="215" t="s">
        <v>325</v>
      </c>
      <c r="D200" s="215" t="s">
        <v>157</v>
      </c>
      <c r="E200" s="216" t="s">
        <v>326</v>
      </c>
      <c r="F200" s="217" t="s">
        <v>327</v>
      </c>
      <c r="G200" s="218" t="s">
        <v>199</v>
      </c>
      <c r="H200" s="219">
        <v>6.4500000000000002</v>
      </c>
      <c r="I200" s="220"/>
      <c r="J200" s="221">
        <f>ROUND(I200*H200,2)</f>
        <v>0</v>
      </c>
      <c r="K200" s="217" t="s">
        <v>161</v>
      </c>
      <c r="L200" s="46"/>
      <c r="M200" s="222" t="s">
        <v>21</v>
      </c>
      <c r="N200" s="223" t="s">
        <v>50</v>
      </c>
      <c r="O200" s="86"/>
      <c r="P200" s="224">
        <f>O200*H200</f>
        <v>0</v>
      </c>
      <c r="Q200" s="224">
        <v>0</v>
      </c>
      <c r="R200" s="224">
        <f>Q200*H200</f>
        <v>0</v>
      </c>
      <c r="S200" s="224">
        <v>0.063</v>
      </c>
      <c r="T200" s="225">
        <f>S200*H200</f>
        <v>0.40634999999999999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6" t="s">
        <v>162</v>
      </c>
      <c r="AT200" s="226" t="s">
        <v>157</v>
      </c>
      <c r="AU200" s="226" t="s">
        <v>88</v>
      </c>
      <c r="AY200" s="19" t="s">
        <v>155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9" t="s">
        <v>86</v>
      </c>
      <c r="BK200" s="227">
        <f>ROUND(I200*H200,2)</f>
        <v>0</v>
      </c>
      <c r="BL200" s="19" t="s">
        <v>162</v>
      </c>
      <c r="BM200" s="226" t="s">
        <v>328</v>
      </c>
    </row>
    <row r="201" s="2" customFormat="1">
      <c r="A201" s="40"/>
      <c r="B201" s="41"/>
      <c r="C201" s="42"/>
      <c r="D201" s="228" t="s">
        <v>164</v>
      </c>
      <c r="E201" s="42"/>
      <c r="F201" s="229" t="s">
        <v>329</v>
      </c>
      <c r="G201" s="42"/>
      <c r="H201" s="42"/>
      <c r="I201" s="230"/>
      <c r="J201" s="42"/>
      <c r="K201" s="42"/>
      <c r="L201" s="46"/>
      <c r="M201" s="231"/>
      <c r="N201" s="232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164</v>
      </c>
      <c r="AU201" s="19" t="s">
        <v>88</v>
      </c>
    </row>
    <row r="202" s="14" customFormat="1">
      <c r="A202" s="14"/>
      <c r="B202" s="244"/>
      <c r="C202" s="245"/>
      <c r="D202" s="235" t="s">
        <v>166</v>
      </c>
      <c r="E202" s="246" t="s">
        <v>21</v>
      </c>
      <c r="F202" s="247" t="s">
        <v>330</v>
      </c>
      <c r="G202" s="245"/>
      <c r="H202" s="248">
        <v>3.0099999999999998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166</v>
      </c>
      <c r="AU202" s="254" t="s">
        <v>88</v>
      </c>
      <c r="AV202" s="14" t="s">
        <v>88</v>
      </c>
      <c r="AW202" s="14" t="s">
        <v>38</v>
      </c>
      <c r="AX202" s="14" t="s">
        <v>79</v>
      </c>
      <c r="AY202" s="254" t="s">
        <v>155</v>
      </c>
    </row>
    <row r="203" s="14" customFormat="1">
      <c r="A203" s="14"/>
      <c r="B203" s="244"/>
      <c r="C203" s="245"/>
      <c r="D203" s="235" t="s">
        <v>166</v>
      </c>
      <c r="E203" s="246" t="s">
        <v>21</v>
      </c>
      <c r="F203" s="247" t="s">
        <v>331</v>
      </c>
      <c r="G203" s="245"/>
      <c r="H203" s="248">
        <v>3.4399999999999999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166</v>
      </c>
      <c r="AU203" s="254" t="s">
        <v>88</v>
      </c>
      <c r="AV203" s="14" t="s">
        <v>88</v>
      </c>
      <c r="AW203" s="14" t="s">
        <v>38</v>
      </c>
      <c r="AX203" s="14" t="s">
        <v>79</v>
      </c>
      <c r="AY203" s="254" t="s">
        <v>155</v>
      </c>
    </row>
    <row r="204" s="16" customFormat="1">
      <c r="A204" s="16"/>
      <c r="B204" s="266"/>
      <c r="C204" s="267"/>
      <c r="D204" s="235" t="s">
        <v>166</v>
      </c>
      <c r="E204" s="268" t="s">
        <v>21</v>
      </c>
      <c r="F204" s="269" t="s">
        <v>180</v>
      </c>
      <c r="G204" s="267"/>
      <c r="H204" s="270">
        <v>6.4500000000000002</v>
      </c>
      <c r="I204" s="271"/>
      <c r="J204" s="267"/>
      <c r="K204" s="267"/>
      <c r="L204" s="272"/>
      <c r="M204" s="273"/>
      <c r="N204" s="274"/>
      <c r="O204" s="274"/>
      <c r="P204" s="274"/>
      <c r="Q204" s="274"/>
      <c r="R204" s="274"/>
      <c r="S204" s="274"/>
      <c r="T204" s="275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76" t="s">
        <v>166</v>
      </c>
      <c r="AU204" s="276" t="s">
        <v>88</v>
      </c>
      <c r="AV204" s="16" t="s">
        <v>162</v>
      </c>
      <c r="AW204" s="16" t="s">
        <v>38</v>
      </c>
      <c r="AX204" s="16" t="s">
        <v>86</v>
      </c>
      <c r="AY204" s="276" t="s">
        <v>155</v>
      </c>
    </row>
    <row r="205" s="2" customFormat="1" ht="24.15" customHeight="1">
      <c r="A205" s="40"/>
      <c r="B205" s="41"/>
      <c r="C205" s="215" t="s">
        <v>332</v>
      </c>
      <c r="D205" s="215" t="s">
        <v>157</v>
      </c>
      <c r="E205" s="216" t="s">
        <v>333</v>
      </c>
      <c r="F205" s="217" t="s">
        <v>334</v>
      </c>
      <c r="G205" s="218" t="s">
        <v>335</v>
      </c>
      <c r="H205" s="219">
        <v>1</v>
      </c>
      <c r="I205" s="220"/>
      <c r="J205" s="221">
        <f>ROUND(I205*H205,2)</f>
        <v>0</v>
      </c>
      <c r="K205" s="217" t="s">
        <v>21</v>
      </c>
      <c r="L205" s="46"/>
      <c r="M205" s="222" t="s">
        <v>21</v>
      </c>
      <c r="N205" s="223" t="s">
        <v>50</v>
      </c>
      <c r="O205" s="86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6" t="s">
        <v>162</v>
      </c>
      <c r="AT205" s="226" t="s">
        <v>157</v>
      </c>
      <c r="AU205" s="226" t="s">
        <v>88</v>
      </c>
      <c r="AY205" s="19" t="s">
        <v>155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9" t="s">
        <v>86</v>
      </c>
      <c r="BK205" s="227">
        <f>ROUND(I205*H205,2)</f>
        <v>0</v>
      </c>
      <c r="BL205" s="19" t="s">
        <v>162</v>
      </c>
      <c r="BM205" s="226" t="s">
        <v>336</v>
      </c>
    </row>
    <row r="206" s="2" customFormat="1" ht="24.15" customHeight="1">
      <c r="A206" s="40"/>
      <c r="B206" s="41"/>
      <c r="C206" s="215" t="s">
        <v>337</v>
      </c>
      <c r="D206" s="215" t="s">
        <v>157</v>
      </c>
      <c r="E206" s="216" t="s">
        <v>338</v>
      </c>
      <c r="F206" s="217" t="s">
        <v>339</v>
      </c>
      <c r="G206" s="218" t="s">
        <v>340</v>
      </c>
      <c r="H206" s="219">
        <v>0.59999999999999998</v>
      </c>
      <c r="I206" s="220"/>
      <c r="J206" s="221">
        <f>ROUND(I206*H206,2)</f>
        <v>0</v>
      </c>
      <c r="K206" s="217" t="s">
        <v>21</v>
      </c>
      <c r="L206" s="46"/>
      <c r="M206" s="222" t="s">
        <v>21</v>
      </c>
      <c r="N206" s="223" t="s">
        <v>50</v>
      </c>
      <c r="O206" s="86"/>
      <c r="P206" s="224">
        <f>O206*H206</f>
        <v>0</v>
      </c>
      <c r="Q206" s="224">
        <v>0.0034499999999999999</v>
      </c>
      <c r="R206" s="224">
        <f>Q206*H206</f>
        <v>0.0020699999999999998</v>
      </c>
      <c r="S206" s="224">
        <v>0.086999999999999994</v>
      </c>
      <c r="T206" s="225">
        <f>S206*H206</f>
        <v>0.052199999999999996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6" t="s">
        <v>162</v>
      </c>
      <c r="AT206" s="226" t="s">
        <v>157</v>
      </c>
      <c r="AU206" s="226" t="s">
        <v>88</v>
      </c>
      <c r="AY206" s="19" t="s">
        <v>155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9" t="s">
        <v>86</v>
      </c>
      <c r="BK206" s="227">
        <f>ROUND(I206*H206,2)</f>
        <v>0</v>
      </c>
      <c r="BL206" s="19" t="s">
        <v>162</v>
      </c>
      <c r="BM206" s="226" t="s">
        <v>341</v>
      </c>
    </row>
    <row r="207" s="14" customFormat="1">
      <c r="A207" s="14"/>
      <c r="B207" s="244"/>
      <c r="C207" s="245"/>
      <c r="D207" s="235" t="s">
        <v>166</v>
      </c>
      <c r="E207" s="246" t="s">
        <v>21</v>
      </c>
      <c r="F207" s="247" t="s">
        <v>342</v>
      </c>
      <c r="G207" s="245"/>
      <c r="H207" s="248">
        <v>0.59999999999999998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166</v>
      </c>
      <c r="AU207" s="254" t="s">
        <v>88</v>
      </c>
      <c r="AV207" s="14" t="s">
        <v>88</v>
      </c>
      <c r="AW207" s="14" t="s">
        <v>38</v>
      </c>
      <c r="AX207" s="14" t="s">
        <v>86</v>
      </c>
      <c r="AY207" s="254" t="s">
        <v>155</v>
      </c>
    </row>
    <row r="208" s="2" customFormat="1" ht="24.15" customHeight="1">
      <c r="A208" s="40"/>
      <c r="B208" s="41"/>
      <c r="C208" s="215" t="s">
        <v>343</v>
      </c>
      <c r="D208" s="215" t="s">
        <v>157</v>
      </c>
      <c r="E208" s="216" t="s">
        <v>344</v>
      </c>
      <c r="F208" s="217" t="s">
        <v>345</v>
      </c>
      <c r="G208" s="218" t="s">
        <v>340</v>
      </c>
      <c r="H208" s="219">
        <v>0.95999999999999996</v>
      </c>
      <c r="I208" s="220"/>
      <c r="J208" s="221">
        <f>ROUND(I208*H208,2)</f>
        <v>0</v>
      </c>
      <c r="K208" s="217" t="s">
        <v>161</v>
      </c>
      <c r="L208" s="46"/>
      <c r="M208" s="222" t="s">
        <v>21</v>
      </c>
      <c r="N208" s="223" t="s">
        <v>50</v>
      </c>
      <c r="O208" s="86"/>
      <c r="P208" s="224">
        <f>O208*H208</f>
        <v>0</v>
      </c>
      <c r="Q208" s="224">
        <v>0.0016199999999999999</v>
      </c>
      <c r="R208" s="224">
        <f>Q208*H208</f>
        <v>0.0015551999999999999</v>
      </c>
      <c r="S208" s="224">
        <v>0.029000000000000001</v>
      </c>
      <c r="T208" s="225">
        <f>S208*H208</f>
        <v>0.02784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6" t="s">
        <v>162</v>
      </c>
      <c r="AT208" s="226" t="s">
        <v>157</v>
      </c>
      <c r="AU208" s="226" t="s">
        <v>88</v>
      </c>
      <c r="AY208" s="19" t="s">
        <v>155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9" t="s">
        <v>86</v>
      </c>
      <c r="BK208" s="227">
        <f>ROUND(I208*H208,2)</f>
        <v>0</v>
      </c>
      <c r="BL208" s="19" t="s">
        <v>162</v>
      </c>
      <c r="BM208" s="226" t="s">
        <v>346</v>
      </c>
    </row>
    <row r="209" s="2" customFormat="1">
      <c r="A209" s="40"/>
      <c r="B209" s="41"/>
      <c r="C209" s="42"/>
      <c r="D209" s="228" t="s">
        <v>164</v>
      </c>
      <c r="E209" s="42"/>
      <c r="F209" s="229" t="s">
        <v>347</v>
      </c>
      <c r="G209" s="42"/>
      <c r="H209" s="42"/>
      <c r="I209" s="230"/>
      <c r="J209" s="42"/>
      <c r="K209" s="42"/>
      <c r="L209" s="46"/>
      <c r="M209" s="231"/>
      <c r="N209" s="232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164</v>
      </c>
      <c r="AU209" s="19" t="s">
        <v>88</v>
      </c>
    </row>
    <row r="210" s="14" customFormat="1">
      <c r="A210" s="14"/>
      <c r="B210" s="244"/>
      <c r="C210" s="245"/>
      <c r="D210" s="235" t="s">
        <v>166</v>
      </c>
      <c r="E210" s="246" t="s">
        <v>21</v>
      </c>
      <c r="F210" s="247" t="s">
        <v>348</v>
      </c>
      <c r="G210" s="245"/>
      <c r="H210" s="248">
        <v>0.32000000000000001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166</v>
      </c>
      <c r="AU210" s="254" t="s">
        <v>88</v>
      </c>
      <c r="AV210" s="14" t="s">
        <v>88</v>
      </c>
      <c r="AW210" s="14" t="s">
        <v>38</v>
      </c>
      <c r="AX210" s="14" t="s">
        <v>79</v>
      </c>
      <c r="AY210" s="254" t="s">
        <v>155</v>
      </c>
    </row>
    <row r="211" s="14" customFormat="1">
      <c r="A211" s="14"/>
      <c r="B211" s="244"/>
      <c r="C211" s="245"/>
      <c r="D211" s="235" t="s">
        <v>166</v>
      </c>
      <c r="E211" s="246" t="s">
        <v>21</v>
      </c>
      <c r="F211" s="247" t="s">
        <v>349</v>
      </c>
      <c r="G211" s="245"/>
      <c r="H211" s="248">
        <v>0.64000000000000001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166</v>
      </c>
      <c r="AU211" s="254" t="s">
        <v>88</v>
      </c>
      <c r="AV211" s="14" t="s">
        <v>88</v>
      </c>
      <c r="AW211" s="14" t="s">
        <v>38</v>
      </c>
      <c r="AX211" s="14" t="s">
        <v>79</v>
      </c>
      <c r="AY211" s="254" t="s">
        <v>155</v>
      </c>
    </row>
    <row r="212" s="16" customFormat="1">
      <c r="A212" s="16"/>
      <c r="B212" s="266"/>
      <c r="C212" s="267"/>
      <c r="D212" s="235" t="s">
        <v>166</v>
      </c>
      <c r="E212" s="268" t="s">
        <v>21</v>
      </c>
      <c r="F212" s="269" t="s">
        <v>180</v>
      </c>
      <c r="G212" s="267"/>
      <c r="H212" s="270">
        <v>0.95999999999999996</v>
      </c>
      <c r="I212" s="271"/>
      <c r="J212" s="267"/>
      <c r="K212" s="267"/>
      <c r="L212" s="272"/>
      <c r="M212" s="273"/>
      <c r="N212" s="274"/>
      <c r="O212" s="274"/>
      <c r="P212" s="274"/>
      <c r="Q212" s="274"/>
      <c r="R212" s="274"/>
      <c r="S212" s="274"/>
      <c r="T212" s="275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76" t="s">
        <v>166</v>
      </c>
      <c r="AU212" s="276" t="s">
        <v>88</v>
      </c>
      <c r="AV212" s="16" t="s">
        <v>162</v>
      </c>
      <c r="AW212" s="16" t="s">
        <v>38</v>
      </c>
      <c r="AX212" s="16" t="s">
        <v>86</v>
      </c>
      <c r="AY212" s="276" t="s">
        <v>155</v>
      </c>
    </row>
    <row r="213" s="2" customFormat="1" ht="16.5" customHeight="1">
      <c r="A213" s="40"/>
      <c r="B213" s="41"/>
      <c r="C213" s="215" t="s">
        <v>350</v>
      </c>
      <c r="D213" s="215" t="s">
        <v>157</v>
      </c>
      <c r="E213" s="216" t="s">
        <v>351</v>
      </c>
      <c r="F213" s="217" t="s">
        <v>352</v>
      </c>
      <c r="G213" s="218" t="s">
        <v>340</v>
      </c>
      <c r="H213" s="219">
        <v>12.060000000000001</v>
      </c>
      <c r="I213" s="220"/>
      <c r="J213" s="221">
        <f>ROUND(I213*H213,2)</f>
        <v>0</v>
      </c>
      <c r="K213" s="217" t="s">
        <v>161</v>
      </c>
      <c r="L213" s="46"/>
      <c r="M213" s="222" t="s">
        <v>21</v>
      </c>
      <c r="N213" s="223" t="s">
        <v>50</v>
      </c>
      <c r="O213" s="86"/>
      <c r="P213" s="224">
        <f>O213*H213</f>
        <v>0</v>
      </c>
      <c r="Q213" s="224">
        <v>0.00022000000000000001</v>
      </c>
      <c r="R213" s="224">
        <f>Q213*H213</f>
        <v>0.0026532000000000001</v>
      </c>
      <c r="S213" s="224">
        <v>0</v>
      </c>
      <c r="T213" s="225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6" t="s">
        <v>162</v>
      </c>
      <c r="AT213" s="226" t="s">
        <v>157</v>
      </c>
      <c r="AU213" s="226" t="s">
        <v>88</v>
      </c>
      <c r="AY213" s="19" t="s">
        <v>155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9" t="s">
        <v>86</v>
      </c>
      <c r="BK213" s="227">
        <f>ROUND(I213*H213,2)</f>
        <v>0</v>
      </c>
      <c r="BL213" s="19" t="s">
        <v>162</v>
      </c>
      <c r="BM213" s="226" t="s">
        <v>353</v>
      </c>
    </row>
    <row r="214" s="2" customFormat="1">
      <c r="A214" s="40"/>
      <c r="B214" s="41"/>
      <c r="C214" s="42"/>
      <c r="D214" s="228" t="s">
        <v>164</v>
      </c>
      <c r="E214" s="42"/>
      <c r="F214" s="229" t="s">
        <v>354</v>
      </c>
      <c r="G214" s="42"/>
      <c r="H214" s="42"/>
      <c r="I214" s="230"/>
      <c r="J214" s="42"/>
      <c r="K214" s="42"/>
      <c r="L214" s="46"/>
      <c r="M214" s="231"/>
      <c r="N214" s="232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164</v>
      </c>
      <c r="AU214" s="19" t="s">
        <v>88</v>
      </c>
    </row>
    <row r="215" s="14" customFormat="1">
      <c r="A215" s="14"/>
      <c r="B215" s="244"/>
      <c r="C215" s="245"/>
      <c r="D215" s="235" t="s">
        <v>166</v>
      </c>
      <c r="E215" s="246" t="s">
        <v>21</v>
      </c>
      <c r="F215" s="247" t="s">
        <v>355</v>
      </c>
      <c r="G215" s="245"/>
      <c r="H215" s="248">
        <v>12.060000000000001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166</v>
      </c>
      <c r="AU215" s="254" t="s">
        <v>88</v>
      </c>
      <c r="AV215" s="14" t="s">
        <v>88</v>
      </c>
      <c r="AW215" s="14" t="s">
        <v>38</v>
      </c>
      <c r="AX215" s="14" t="s">
        <v>86</v>
      </c>
      <c r="AY215" s="254" t="s">
        <v>155</v>
      </c>
    </row>
    <row r="216" s="2" customFormat="1" ht="16.5" customHeight="1">
      <c r="A216" s="40"/>
      <c r="B216" s="41"/>
      <c r="C216" s="215" t="s">
        <v>356</v>
      </c>
      <c r="D216" s="215" t="s">
        <v>157</v>
      </c>
      <c r="E216" s="216" t="s">
        <v>357</v>
      </c>
      <c r="F216" s="217" t="s">
        <v>358</v>
      </c>
      <c r="G216" s="218" t="s">
        <v>199</v>
      </c>
      <c r="H216" s="219">
        <v>144.06899999999999</v>
      </c>
      <c r="I216" s="220"/>
      <c r="J216" s="221">
        <f>ROUND(I216*H216,2)</f>
        <v>0</v>
      </c>
      <c r="K216" s="217" t="s">
        <v>161</v>
      </c>
      <c r="L216" s="46"/>
      <c r="M216" s="222" t="s">
        <v>21</v>
      </c>
      <c r="N216" s="223" t="s">
        <v>50</v>
      </c>
      <c r="O216" s="86"/>
      <c r="P216" s="224">
        <f>O216*H216</f>
        <v>0</v>
      </c>
      <c r="Q216" s="224">
        <v>0</v>
      </c>
      <c r="R216" s="224">
        <f>Q216*H216</f>
        <v>0</v>
      </c>
      <c r="S216" s="224">
        <v>0.060999999999999999</v>
      </c>
      <c r="T216" s="225">
        <f>S216*H216</f>
        <v>8.7882089999999984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6" t="s">
        <v>162</v>
      </c>
      <c r="AT216" s="226" t="s">
        <v>157</v>
      </c>
      <c r="AU216" s="226" t="s">
        <v>88</v>
      </c>
      <c r="AY216" s="19" t="s">
        <v>155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9" t="s">
        <v>86</v>
      </c>
      <c r="BK216" s="227">
        <f>ROUND(I216*H216,2)</f>
        <v>0</v>
      </c>
      <c r="BL216" s="19" t="s">
        <v>162</v>
      </c>
      <c r="BM216" s="226" t="s">
        <v>359</v>
      </c>
    </row>
    <row r="217" s="2" customFormat="1">
      <c r="A217" s="40"/>
      <c r="B217" s="41"/>
      <c r="C217" s="42"/>
      <c r="D217" s="228" t="s">
        <v>164</v>
      </c>
      <c r="E217" s="42"/>
      <c r="F217" s="229" t="s">
        <v>360</v>
      </c>
      <c r="G217" s="42"/>
      <c r="H217" s="42"/>
      <c r="I217" s="230"/>
      <c r="J217" s="42"/>
      <c r="K217" s="42"/>
      <c r="L217" s="46"/>
      <c r="M217" s="231"/>
      <c r="N217" s="232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164</v>
      </c>
      <c r="AU217" s="19" t="s">
        <v>88</v>
      </c>
    </row>
    <row r="218" s="13" customFormat="1">
      <c r="A218" s="13"/>
      <c r="B218" s="233"/>
      <c r="C218" s="234"/>
      <c r="D218" s="235" t="s">
        <v>166</v>
      </c>
      <c r="E218" s="236" t="s">
        <v>21</v>
      </c>
      <c r="F218" s="237" t="s">
        <v>361</v>
      </c>
      <c r="G218" s="234"/>
      <c r="H218" s="236" t="s">
        <v>21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166</v>
      </c>
      <c r="AU218" s="243" t="s">
        <v>88</v>
      </c>
      <c r="AV218" s="13" t="s">
        <v>86</v>
      </c>
      <c r="AW218" s="13" t="s">
        <v>38</v>
      </c>
      <c r="AX218" s="13" t="s">
        <v>79</v>
      </c>
      <c r="AY218" s="243" t="s">
        <v>155</v>
      </c>
    </row>
    <row r="219" s="14" customFormat="1">
      <c r="A219" s="14"/>
      <c r="B219" s="244"/>
      <c r="C219" s="245"/>
      <c r="D219" s="235" t="s">
        <v>166</v>
      </c>
      <c r="E219" s="246" t="s">
        <v>21</v>
      </c>
      <c r="F219" s="247" t="s">
        <v>362</v>
      </c>
      <c r="G219" s="245"/>
      <c r="H219" s="248">
        <v>37.478999999999999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166</v>
      </c>
      <c r="AU219" s="254" t="s">
        <v>88</v>
      </c>
      <c r="AV219" s="14" t="s">
        <v>88</v>
      </c>
      <c r="AW219" s="14" t="s">
        <v>38</v>
      </c>
      <c r="AX219" s="14" t="s">
        <v>79</v>
      </c>
      <c r="AY219" s="254" t="s">
        <v>155</v>
      </c>
    </row>
    <row r="220" s="14" customFormat="1">
      <c r="A220" s="14"/>
      <c r="B220" s="244"/>
      <c r="C220" s="245"/>
      <c r="D220" s="235" t="s">
        <v>166</v>
      </c>
      <c r="E220" s="246" t="s">
        <v>21</v>
      </c>
      <c r="F220" s="247" t="s">
        <v>363</v>
      </c>
      <c r="G220" s="245"/>
      <c r="H220" s="248">
        <v>106.59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166</v>
      </c>
      <c r="AU220" s="254" t="s">
        <v>88</v>
      </c>
      <c r="AV220" s="14" t="s">
        <v>88</v>
      </c>
      <c r="AW220" s="14" t="s">
        <v>38</v>
      </c>
      <c r="AX220" s="14" t="s">
        <v>79</v>
      </c>
      <c r="AY220" s="254" t="s">
        <v>155</v>
      </c>
    </row>
    <row r="221" s="16" customFormat="1">
      <c r="A221" s="16"/>
      <c r="B221" s="266"/>
      <c r="C221" s="267"/>
      <c r="D221" s="235" t="s">
        <v>166</v>
      </c>
      <c r="E221" s="268" t="s">
        <v>21</v>
      </c>
      <c r="F221" s="269" t="s">
        <v>180</v>
      </c>
      <c r="G221" s="267"/>
      <c r="H221" s="270">
        <v>144.06899999999999</v>
      </c>
      <c r="I221" s="271"/>
      <c r="J221" s="267"/>
      <c r="K221" s="267"/>
      <c r="L221" s="272"/>
      <c r="M221" s="273"/>
      <c r="N221" s="274"/>
      <c r="O221" s="274"/>
      <c r="P221" s="274"/>
      <c r="Q221" s="274"/>
      <c r="R221" s="274"/>
      <c r="S221" s="274"/>
      <c r="T221" s="275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76" t="s">
        <v>166</v>
      </c>
      <c r="AU221" s="276" t="s">
        <v>88</v>
      </c>
      <c r="AV221" s="16" t="s">
        <v>162</v>
      </c>
      <c r="AW221" s="16" t="s">
        <v>38</v>
      </c>
      <c r="AX221" s="16" t="s">
        <v>86</v>
      </c>
      <c r="AY221" s="276" t="s">
        <v>155</v>
      </c>
    </row>
    <row r="222" s="2" customFormat="1" ht="21.75" customHeight="1">
      <c r="A222" s="40"/>
      <c r="B222" s="41"/>
      <c r="C222" s="215" t="s">
        <v>364</v>
      </c>
      <c r="D222" s="215" t="s">
        <v>157</v>
      </c>
      <c r="E222" s="216" t="s">
        <v>365</v>
      </c>
      <c r="F222" s="217" t="s">
        <v>366</v>
      </c>
      <c r="G222" s="218" t="s">
        <v>199</v>
      </c>
      <c r="H222" s="219">
        <v>38.310000000000002</v>
      </c>
      <c r="I222" s="220"/>
      <c r="J222" s="221">
        <f>ROUND(I222*H222,2)</f>
        <v>0</v>
      </c>
      <c r="K222" s="217" t="s">
        <v>21</v>
      </c>
      <c r="L222" s="46"/>
      <c r="M222" s="222" t="s">
        <v>21</v>
      </c>
      <c r="N222" s="223" t="s">
        <v>50</v>
      </c>
      <c r="O222" s="86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6" t="s">
        <v>162</v>
      </c>
      <c r="AT222" s="226" t="s">
        <v>157</v>
      </c>
      <c r="AU222" s="226" t="s">
        <v>88</v>
      </c>
      <c r="AY222" s="19" t="s">
        <v>155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9" t="s">
        <v>86</v>
      </c>
      <c r="BK222" s="227">
        <f>ROUND(I222*H222,2)</f>
        <v>0</v>
      </c>
      <c r="BL222" s="19" t="s">
        <v>162</v>
      </c>
      <c r="BM222" s="226" t="s">
        <v>367</v>
      </c>
    </row>
    <row r="223" s="14" customFormat="1">
      <c r="A223" s="14"/>
      <c r="B223" s="244"/>
      <c r="C223" s="245"/>
      <c r="D223" s="235" t="s">
        <v>166</v>
      </c>
      <c r="E223" s="246" t="s">
        <v>21</v>
      </c>
      <c r="F223" s="247" t="s">
        <v>368</v>
      </c>
      <c r="G223" s="245"/>
      <c r="H223" s="248">
        <v>38.310000000000002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166</v>
      </c>
      <c r="AU223" s="254" t="s">
        <v>88</v>
      </c>
      <c r="AV223" s="14" t="s">
        <v>88</v>
      </c>
      <c r="AW223" s="14" t="s">
        <v>38</v>
      </c>
      <c r="AX223" s="14" t="s">
        <v>86</v>
      </c>
      <c r="AY223" s="254" t="s">
        <v>155</v>
      </c>
    </row>
    <row r="224" s="2" customFormat="1" ht="24.15" customHeight="1">
      <c r="A224" s="40"/>
      <c r="B224" s="41"/>
      <c r="C224" s="215" t="s">
        <v>369</v>
      </c>
      <c r="D224" s="215" t="s">
        <v>157</v>
      </c>
      <c r="E224" s="216" t="s">
        <v>370</v>
      </c>
      <c r="F224" s="217" t="s">
        <v>371</v>
      </c>
      <c r="G224" s="218" t="s">
        <v>335</v>
      </c>
      <c r="H224" s="219">
        <v>1</v>
      </c>
      <c r="I224" s="220"/>
      <c r="J224" s="221">
        <f>ROUND(I224*H224,2)</f>
        <v>0</v>
      </c>
      <c r="K224" s="217" t="s">
        <v>21</v>
      </c>
      <c r="L224" s="46"/>
      <c r="M224" s="222" t="s">
        <v>21</v>
      </c>
      <c r="N224" s="223" t="s">
        <v>50</v>
      </c>
      <c r="O224" s="86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6" t="s">
        <v>162</v>
      </c>
      <c r="AT224" s="226" t="s">
        <v>157</v>
      </c>
      <c r="AU224" s="226" t="s">
        <v>88</v>
      </c>
      <c r="AY224" s="19" t="s">
        <v>155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9" t="s">
        <v>86</v>
      </c>
      <c r="BK224" s="227">
        <f>ROUND(I224*H224,2)</f>
        <v>0</v>
      </c>
      <c r="BL224" s="19" t="s">
        <v>162</v>
      </c>
      <c r="BM224" s="226" t="s">
        <v>372</v>
      </c>
    </row>
    <row r="225" s="12" customFormat="1" ht="22.8" customHeight="1">
      <c r="A225" s="12"/>
      <c r="B225" s="199"/>
      <c r="C225" s="200"/>
      <c r="D225" s="201" t="s">
        <v>78</v>
      </c>
      <c r="E225" s="213" t="s">
        <v>373</v>
      </c>
      <c r="F225" s="213" t="s">
        <v>374</v>
      </c>
      <c r="G225" s="200"/>
      <c r="H225" s="200"/>
      <c r="I225" s="203"/>
      <c r="J225" s="214">
        <f>BK225</f>
        <v>0</v>
      </c>
      <c r="K225" s="200"/>
      <c r="L225" s="205"/>
      <c r="M225" s="206"/>
      <c r="N225" s="207"/>
      <c r="O225" s="207"/>
      <c r="P225" s="208">
        <f>SUM(P226:P231)</f>
        <v>0</v>
      </c>
      <c r="Q225" s="207"/>
      <c r="R225" s="208">
        <f>SUM(R226:R231)</f>
        <v>0</v>
      </c>
      <c r="S225" s="207"/>
      <c r="T225" s="209">
        <f>SUM(T226:T231)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0" t="s">
        <v>86</v>
      </c>
      <c r="AT225" s="211" t="s">
        <v>78</v>
      </c>
      <c r="AU225" s="211" t="s">
        <v>86</v>
      </c>
      <c r="AY225" s="210" t="s">
        <v>155</v>
      </c>
      <c r="BK225" s="212">
        <f>SUM(BK226:BK231)</f>
        <v>0</v>
      </c>
    </row>
    <row r="226" s="2" customFormat="1" ht="24.15" customHeight="1">
      <c r="A226" s="40"/>
      <c r="B226" s="41"/>
      <c r="C226" s="215" t="s">
        <v>375</v>
      </c>
      <c r="D226" s="215" t="s">
        <v>157</v>
      </c>
      <c r="E226" s="216" t="s">
        <v>376</v>
      </c>
      <c r="F226" s="217" t="s">
        <v>377</v>
      </c>
      <c r="G226" s="218" t="s">
        <v>239</v>
      </c>
      <c r="H226" s="219">
        <v>151.38200000000001</v>
      </c>
      <c r="I226" s="220"/>
      <c r="J226" s="221">
        <f>ROUND(I226*H226,2)</f>
        <v>0</v>
      </c>
      <c r="K226" s="217" t="s">
        <v>161</v>
      </c>
      <c r="L226" s="46"/>
      <c r="M226" s="222" t="s">
        <v>21</v>
      </c>
      <c r="N226" s="223" t="s">
        <v>50</v>
      </c>
      <c r="O226" s="86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6" t="s">
        <v>162</v>
      </c>
      <c r="AT226" s="226" t="s">
        <v>157</v>
      </c>
      <c r="AU226" s="226" t="s">
        <v>88</v>
      </c>
      <c r="AY226" s="19" t="s">
        <v>155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9" t="s">
        <v>86</v>
      </c>
      <c r="BK226" s="227">
        <f>ROUND(I226*H226,2)</f>
        <v>0</v>
      </c>
      <c r="BL226" s="19" t="s">
        <v>162</v>
      </c>
      <c r="BM226" s="226" t="s">
        <v>378</v>
      </c>
    </row>
    <row r="227" s="2" customFormat="1">
      <c r="A227" s="40"/>
      <c r="B227" s="41"/>
      <c r="C227" s="42"/>
      <c r="D227" s="228" t="s">
        <v>164</v>
      </c>
      <c r="E227" s="42"/>
      <c r="F227" s="229" t="s">
        <v>379</v>
      </c>
      <c r="G227" s="42"/>
      <c r="H227" s="42"/>
      <c r="I227" s="230"/>
      <c r="J227" s="42"/>
      <c r="K227" s="42"/>
      <c r="L227" s="46"/>
      <c r="M227" s="231"/>
      <c r="N227" s="232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164</v>
      </c>
      <c r="AU227" s="19" t="s">
        <v>88</v>
      </c>
    </row>
    <row r="228" s="2" customFormat="1" ht="16.5" customHeight="1">
      <c r="A228" s="40"/>
      <c r="B228" s="41"/>
      <c r="C228" s="215" t="s">
        <v>380</v>
      </c>
      <c r="D228" s="215" t="s">
        <v>157</v>
      </c>
      <c r="E228" s="216" t="s">
        <v>381</v>
      </c>
      <c r="F228" s="217" t="s">
        <v>382</v>
      </c>
      <c r="G228" s="218" t="s">
        <v>239</v>
      </c>
      <c r="H228" s="219">
        <v>151.38200000000001</v>
      </c>
      <c r="I228" s="220"/>
      <c r="J228" s="221">
        <f>ROUND(I228*H228,2)</f>
        <v>0</v>
      </c>
      <c r="K228" s="217" t="s">
        <v>21</v>
      </c>
      <c r="L228" s="46"/>
      <c r="M228" s="222" t="s">
        <v>21</v>
      </c>
      <c r="N228" s="223" t="s">
        <v>50</v>
      </c>
      <c r="O228" s="86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6" t="s">
        <v>162</v>
      </c>
      <c r="AT228" s="226" t="s">
        <v>157</v>
      </c>
      <c r="AU228" s="226" t="s">
        <v>88</v>
      </c>
      <c r="AY228" s="19" t="s">
        <v>155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9" t="s">
        <v>86</v>
      </c>
      <c r="BK228" s="227">
        <f>ROUND(I228*H228,2)</f>
        <v>0</v>
      </c>
      <c r="BL228" s="19" t="s">
        <v>162</v>
      </c>
      <c r="BM228" s="226" t="s">
        <v>383</v>
      </c>
    </row>
    <row r="229" s="2" customFormat="1" ht="24.15" customHeight="1">
      <c r="A229" s="40"/>
      <c r="B229" s="41"/>
      <c r="C229" s="215" t="s">
        <v>384</v>
      </c>
      <c r="D229" s="215" t="s">
        <v>157</v>
      </c>
      <c r="E229" s="216" t="s">
        <v>385</v>
      </c>
      <c r="F229" s="217" t="s">
        <v>386</v>
      </c>
      <c r="G229" s="218" t="s">
        <v>239</v>
      </c>
      <c r="H229" s="219">
        <v>151.38200000000001</v>
      </c>
      <c r="I229" s="220"/>
      <c r="J229" s="221">
        <f>ROUND(I229*H229,2)</f>
        <v>0</v>
      </c>
      <c r="K229" s="217" t="s">
        <v>21</v>
      </c>
      <c r="L229" s="46"/>
      <c r="M229" s="222" t="s">
        <v>21</v>
      </c>
      <c r="N229" s="223" t="s">
        <v>50</v>
      </c>
      <c r="O229" s="86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6" t="s">
        <v>162</v>
      </c>
      <c r="AT229" s="226" t="s">
        <v>157</v>
      </c>
      <c r="AU229" s="226" t="s">
        <v>88</v>
      </c>
      <c r="AY229" s="19" t="s">
        <v>155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9" t="s">
        <v>86</v>
      </c>
      <c r="BK229" s="227">
        <f>ROUND(I229*H229,2)</f>
        <v>0</v>
      </c>
      <c r="BL229" s="19" t="s">
        <v>162</v>
      </c>
      <c r="BM229" s="226" t="s">
        <v>387</v>
      </c>
    </row>
    <row r="230" s="2" customFormat="1" ht="16.5" customHeight="1">
      <c r="A230" s="40"/>
      <c r="B230" s="41"/>
      <c r="C230" s="215" t="s">
        <v>388</v>
      </c>
      <c r="D230" s="215" t="s">
        <v>157</v>
      </c>
      <c r="E230" s="216" t="s">
        <v>389</v>
      </c>
      <c r="F230" s="217" t="s">
        <v>390</v>
      </c>
      <c r="G230" s="218" t="s">
        <v>239</v>
      </c>
      <c r="H230" s="219">
        <v>7.569</v>
      </c>
      <c r="I230" s="220"/>
      <c r="J230" s="221">
        <f>ROUND(I230*H230,2)</f>
        <v>0</v>
      </c>
      <c r="K230" s="217" t="s">
        <v>21</v>
      </c>
      <c r="L230" s="46"/>
      <c r="M230" s="222" t="s">
        <v>21</v>
      </c>
      <c r="N230" s="223" t="s">
        <v>50</v>
      </c>
      <c r="O230" s="86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6" t="s">
        <v>162</v>
      </c>
      <c r="AT230" s="226" t="s">
        <v>157</v>
      </c>
      <c r="AU230" s="226" t="s">
        <v>88</v>
      </c>
      <c r="AY230" s="19" t="s">
        <v>155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9" t="s">
        <v>86</v>
      </c>
      <c r="BK230" s="227">
        <f>ROUND(I230*H230,2)</f>
        <v>0</v>
      </c>
      <c r="BL230" s="19" t="s">
        <v>162</v>
      </c>
      <c r="BM230" s="226" t="s">
        <v>391</v>
      </c>
    </row>
    <row r="231" s="14" customFormat="1">
      <c r="A231" s="14"/>
      <c r="B231" s="244"/>
      <c r="C231" s="245"/>
      <c r="D231" s="235" t="s">
        <v>166</v>
      </c>
      <c r="E231" s="246" t="s">
        <v>21</v>
      </c>
      <c r="F231" s="247" t="s">
        <v>392</v>
      </c>
      <c r="G231" s="245"/>
      <c r="H231" s="248">
        <v>7.569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166</v>
      </c>
      <c r="AU231" s="254" t="s">
        <v>88</v>
      </c>
      <c r="AV231" s="14" t="s">
        <v>88</v>
      </c>
      <c r="AW231" s="14" t="s">
        <v>38</v>
      </c>
      <c r="AX231" s="14" t="s">
        <v>86</v>
      </c>
      <c r="AY231" s="254" t="s">
        <v>155</v>
      </c>
    </row>
    <row r="232" s="12" customFormat="1" ht="25.92" customHeight="1">
      <c r="A232" s="12"/>
      <c r="B232" s="199"/>
      <c r="C232" s="200"/>
      <c r="D232" s="201" t="s">
        <v>78</v>
      </c>
      <c r="E232" s="202" t="s">
        <v>393</v>
      </c>
      <c r="F232" s="202" t="s">
        <v>394</v>
      </c>
      <c r="G232" s="200"/>
      <c r="H232" s="200"/>
      <c r="I232" s="203"/>
      <c r="J232" s="204">
        <f>BK232</f>
        <v>0</v>
      </c>
      <c r="K232" s="200"/>
      <c r="L232" s="205"/>
      <c r="M232" s="206"/>
      <c r="N232" s="207"/>
      <c r="O232" s="207"/>
      <c r="P232" s="208">
        <f>P233</f>
        <v>0</v>
      </c>
      <c r="Q232" s="207"/>
      <c r="R232" s="208">
        <f>R233</f>
        <v>0</v>
      </c>
      <c r="S232" s="207"/>
      <c r="T232" s="209">
        <f>T233</f>
        <v>2.3564400000000001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0" t="s">
        <v>88</v>
      </c>
      <c r="AT232" s="211" t="s">
        <v>78</v>
      </c>
      <c r="AU232" s="211" t="s">
        <v>79</v>
      </c>
      <c r="AY232" s="210" t="s">
        <v>155</v>
      </c>
      <c r="BK232" s="212">
        <f>BK233</f>
        <v>0</v>
      </c>
    </row>
    <row r="233" s="12" customFormat="1" ht="22.8" customHeight="1">
      <c r="A233" s="12"/>
      <c r="B233" s="199"/>
      <c r="C233" s="200"/>
      <c r="D233" s="201" t="s">
        <v>78</v>
      </c>
      <c r="E233" s="213" t="s">
        <v>395</v>
      </c>
      <c r="F233" s="213" t="s">
        <v>396</v>
      </c>
      <c r="G233" s="200"/>
      <c r="H233" s="200"/>
      <c r="I233" s="203"/>
      <c r="J233" s="214">
        <f>BK233</f>
        <v>0</v>
      </c>
      <c r="K233" s="200"/>
      <c r="L233" s="205"/>
      <c r="M233" s="206"/>
      <c r="N233" s="207"/>
      <c r="O233" s="207"/>
      <c r="P233" s="208">
        <f>SUM(P234:P240)</f>
        <v>0</v>
      </c>
      <c r="Q233" s="207"/>
      <c r="R233" s="208">
        <f>SUM(R234:R240)</f>
        <v>0</v>
      </c>
      <c r="S233" s="207"/>
      <c r="T233" s="209">
        <f>SUM(T234:T240)</f>
        <v>2.3564400000000001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0" t="s">
        <v>88</v>
      </c>
      <c r="AT233" s="211" t="s">
        <v>78</v>
      </c>
      <c r="AU233" s="211" t="s">
        <v>86</v>
      </c>
      <c r="AY233" s="210" t="s">
        <v>155</v>
      </c>
      <c r="BK233" s="212">
        <f>SUM(BK234:BK240)</f>
        <v>0</v>
      </c>
    </row>
    <row r="234" s="2" customFormat="1" ht="16.5" customHeight="1">
      <c r="A234" s="40"/>
      <c r="B234" s="41"/>
      <c r="C234" s="215" t="s">
        <v>397</v>
      </c>
      <c r="D234" s="215" t="s">
        <v>157</v>
      </c>
      <c r="E234" s="216" t="s">
        <v>398</v>
      </c>
      <c r="F234" s="217" t="s">
        <v>399</v>
      </c>
      <c r="G234" s="218" t="s">
        <v>199</v>
      </c>
      <c r="H234" s="219">
        <v>589.11000000000001</v>
      </c>
      <c r="I234" s="220"/>
      <c r="J234" s="221">
        <f>ROUND(I234*H234,2)</f>
        <v>0</v>
      </c>
      <c r="K234" s="217" t="s">
        <v>161</v>
      </c>
      <c r="L234" s="46"/>
      <c r="M234" s="222" t="s">
        <v>21</v>
      </c>
      <c r="N234" s="223" t="s">
        <v>50</v>
      </c>
      <c r="O234" s="86"/>
      <c r="P234" s="224">
        <f>O234*H234</f>
        <v>0</v>
      </c>
      <c r="Q234" s="224">
        <v>0</v>
      </c>
      <c r="R234" s="224">
        <f>Q234*H234</f>
        <v>0</v>
      </c>
      <c r="S234" s="224">
        <v>0.0040000000000000001</v>
      </c>
      <c r="T234" s="225">
        <f>S234*H234</f>
        <v>2.3564400000000001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6" t="s">
        <v>255</v>
      </c>
      <c r="AT234" s="226" t="s">
        <v>157</v>
      </c>
      <c r="AU234" s="226" t="s">
        <v>88</v>
      </c>
      <c r="AY234" s="19" t="s">
        <v>155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9" t="s">
        <v>86</v>
      </c>
      <c r="BK234" s="227">
        <f>ROUND(I234*H234,2)</f>
        <v>0</v>
      </c>
      <c r="BL234" s="19" t="s">
        <v>255</v>
      </c>
      <c r="BM234" s="226" t="s">
        <v>400</v>
      </c>
    </row>
    <row r="235" s="2" customFormat="1">
      <c r="A235" s="40"/>
      <c r="B235" s="41"/>
      <c r="C235" s="42"/>
      <c r="D235" s="228" t="s">
        <v>164</v>
      </c>
      <c r="E235" s="42"/>
      <c r="F235" s="229" t="s">
        <v>401</v>
      </c>
      <c r="G235" s="42"/>
      <c r="H235" s="42"/>
      <c r="I235" s="230"/>
      <c r="J235" s="42"/>
      <c r="K235" s="42"/>
      <c r="L235" s="46"/>
      <c r="M235" s="231"/>
      <c r="N235" s="232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164</v>
      </c>
      <c r="AU235" s="19" t="s">
        <v>88</v>
      </c>
    </row>
    <row r="236" s="13" customFormat="1">
      <c r="A236" s="13"/>
      <c r="B236" s="233"/>
      <c r="C236" s="234"/>
      <c r="D236" s="235" t="s">
        <v>166</v>
      </c>
      <c r="E236" s="236" t="s">
        <v>21</v>
      </c>
      <c r="F236" s="237" t="s">
        <v>402</v>
      </c>
      <c r="G236" s="234"/>
      <c r="H236" s="236" t="s">
        <v>21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166</v>
      </c>
      <c r="AU236" s="243" t="s">
        <v>88</v>
      </c>
      <c r="AV236" s="13" t="s">
        <v>86</v>
      </c>
      <c r="AW236" s="13" t="s">
        <v>38</v>
      </c>
      <c r="AX236" s="13" t="s">
        <v>79</v>
      </c>
      <c r="AY236" s="243" t="s">
        <v>155</v>
      </c>
    </row>
    <row r="237" s="14" customFormat="1">
      <c r="A237" s="14"/>
      <c r="B237" s="244"/>
      <c r="C237" s="245"/>
      <c r="D237" s="235" t="s">
        <v>166</v>
      </c>
      <c r="E237" s="246" t="s">
        <v>21</v>
      </c>
      <c r="F237" s="247" t="s">
        <v>403</v>
      </c>
      <c r="G237" s="245"/>
      <c r="H237" s="248">
        <v>120.42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166</v>
      </c>
      <c r="AU237" s="254" t="s">
        <v>88</v>
      </c>
      <c r="AV237" s="14" t="s">
        <v>88</v>
      </c>
      <c r="AW237" s="14" t="s">
        <v>38</v>
      </c>
      <c r="AX237" s="14" t="s">
        <v>79</v>
      </c>
      <c r="AY237" s="254" t="s">
        <v>155</v>
      </c>
    </row>
    <row r="238" s="14" customFormat="1">
      <c r="A238" s="14"/>
      <c r="B238" s="244"/>
      <c r="C238" s="245"/>
      <c r="D238" s="235" t="s">
        <v>166</v>
      </c>
      <c r="E238" s="246" t="s">
        <v>21</v>
      </c>
      <c r="F238" s="247" t="s">
        <v>404</v>
      </c>
      <c r="G238" s="245"/>
      <c r="H238" s="248">
        <v>331.80000000000001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166</v>
      </c>
      <c r="AU238" s="254" t="s">
        <v>88</v>
      </c>
      <c r="AV238" s="14" t="s">
        <v>88</v>
      </c>
      <c r="AW238" s="14" t="s">
        <v>38</v>
      </c>
      <c r="AX238" s="14" t="s">
        <v>79</v>
      </c>
      <c r="AY238" s="254" t="s">
        <v>155</v>
      </c>
    </row>
    <row r="239" s="14" customFormat="1">
      <c r="A239" s="14"/>
      <c r="B239" s="244"/>
      <c r="C239" s="245"/>
      <c r="D239" s="235" t="s">
        <v>166</v>
      </c>
      <c r="E239" s="246" t="s">
        <v>21</v>
      </c>
      <c r="F239" s="247" t="s">
        <v>405</v>
      </c>
      <c r="G239" s="245"/>
      <c r="H239" s="248">
        <v>136.88999999999999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166</v>
      </c>
      <c r="AU239" s="254" t="s">
        <v>88</v>
      </c>
      <c r="AV239" s="14" t="s">
        <v>88</v>
      </c>
      <c r="AW239" s="14" t="s">
        <v>38</v>
      </c>
      <c r="AX239" s="14" t="s">
        <v>79</v>
      </c>
      <c r="AY239" s="254" t="s">
        <v>155</v>
      </c>
    </row>
    <row r="240" s="16" customFormat="1">
      <c r="A240" s="16"/>
      <c r="B240" s="266"/>
      <c r="C240" s="267"/>
      <c r="D240" s="235" t="s">
        <v>166</v>
      </c>
      <c r="E240" s="268" t="s">
        <v>21</v>
      </c>
      <c r="F240" s="269" t="s">
        <v>180</v>
      </c>
      <c r="G240" s="267"/>
      <c r="H240" s="270">
        <v>589.11000000000001</v>
      </c>
      <c r="I240" s="271"/>
      <c r="J240" s="267"/>
      <c r="K240" s="267"/>
      <c r="L240" s="272"/>
      <c r="M240" s="273"/>
      <c r="N240" s="274"/>
      <c r="O240" s="274"/>
      <c r="P240" s="274"/>
      <c r="Q240" s="274"/>
      <c r="R240" s="274"/>
      <c r="S240" s="274"/>
      <c r="T240" s="275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76" t="s">
        <v>166</v>
      </c>
      <c r="AU240" s="276" t="s">
        <v>88</v>
      </c>
      <c r="AV240" s="16" t="s">
        <v>162</v>
      </c>
      <c r="AW240" s="16" t="s">
        <v>38</v>
      </c>
      <c r="AX240" s="16" t="s">
        <v>86</v>
      </c>
      <c r="AY240" s="276" t="s">
        <v>155</v>
      </c>
    </row>
    <row r="241" s="12" customFormat="1" ht="25.92" customHeight="1">
      <c r="A241" s="12"/>
      <c r="B241" s="199"/>
      <c r="C241" s="200"/>
      <c r="D241" s="201" t="s">
        <v>78</v>
      </c>
      <c r="E241" s="202" t="s">
        <v>406</v>
      </c>
      <c r="F241" s="202" t="s">
        <v>407</v>
      </c>
      <c r="G241" s="200"/>
      <c r="H241" s="200"/>
      <c r="I241" s="203"/>
      <c r="J241" s="204">
        <f>BK241</f>
        <v>0</v>
      </c>
      <c r="K241" s="200"/>
      <c r="L241" s="205"/>
      <c r="M241" s="206"/>
      <c r="N241" s="207"/>
      <c r="O241" s="207"/>
      <c r="P241" s="208">
        <f>SUM(P242:P243)</f>
        <v>0</v>
      </c>
      <c r="Q241" s="207"/>
      <c r="R241" s="208">
        <f>SUM(R242:R243)</f>
        <v>0</v>
      </c>
      <c r="S241" s="207"/>
      <c r="T241" s="209">
        <f>SUM(T242:T243)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0" t="s">
        <v>162</v>
      </c>
      <c r="AT241" s="211" t="s">
        <v>78</v>
      </c>
      <c r="AU241" s="211" t="s">
        <v>79</v>
      </c>
      <c r="AY241" s="210" t="s">
        <v>155</v>
      </c>
      <c r="BK241" s="212">
        <f>SUM(BK242:BK243)</f>
        <v>0</v>
      </c>
    </row>
    <row r="242" s="2" customFormat="1" ht="37.8" customHeight="1">
      <c r="A242" s="40"/>
      <c r="B242" s="41"/>
      <c r="C242" s="215" t="s">
        <v>408</v>
      </c>
      <c r="D242" s="215" t="s">
        <v>157</v>
      </c>
      <c r="E242" s="216" t="s">
        <v>409</v>
      </c>
      <c r="F242" s="217" t="s">
        <v>410</v>
      </c>
      <c r="G242" s="218" t="s">
        <v>411</v>
      </c>
      <c r="H242" s="219">
        <v>50</v>
      </c>
      <c r="I242" s="220"/>
      <c r="J242" s="221">
        <f>ROUND(I242*H242,2)</f>
        <v>0</v>
      </c>
      <c r="K242" s="217" t="s">
        <v>161</v>
      </c>
      <c r="L242" s="46"/>
      <c r="M242" s="222" t="s">
        <v>21</v>
      </c>
      <c r="N242" s="223" t="s">
        <v>50</v>
      </c>
      <c r="O242" s="86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6" t="s">
        <v>412</v>
      </c>
      <c r="AT242" s="226" t="s">
        <v>157</v>
      </c>
      <c r="AU242" s="226" t="s">
        <v>86</v>
      </c>
      <c r="AY242" s="19" t="s">
        <v>155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9" t="s">
        <v>86</v>
      </c>
      <c r="BK242" s="227">
        <f>ROUND(I242*H242,2)</f>
        <v>0</v>
      </c>
      <c r="BL242" s="19" t="s">
        <v>412</v>
      </c>
      <c r="BM242" s="226" t="s">
        <v>413</v>
      </c>
    </row>
    <row r="243" s="2" customFormat="1">
      <c r="A243" s="40"/>
      <c r="B243" s="41"/>
      <c r="C243" s="42"/>
      <c r="D243" s="228" t="s">
        <v>164</v>
      </c>
      <c r="E243" s="42"/>
      <c r="F243" s="229" t="s">
        <v>414</v>
      </c>
      <c r="G243" s="42"/>
      <c r="H243" s="42"/>
      <c r="I243" s="230"/>
      <c r="J243" s="42"/>
      <c r="K243" s="42"/>
      <c r="L243" s="46"/>
      <c r="M243" s="277"/>
      <c r="N243" s="278"/>
      <c r="O243" s="279"/>
      <c r="P243" s="279"/>
      <c r="Q243" s="279"/>
      <c r="R243" s="279"/>
      <c r="S243" s="279"/>
      <c r="T243" s="280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164</v>
      </c>
      <c r="AU243" s="19" t="s">
        <v>86</v>
      </c>
    </row>
    <row r="244" s="2" customFormat="1" ht="6.96" customHeight="1">
      <c r="A244" s="40"/>
      <c r="B244" s="61"/>
      <c r="C244" s="62"/>
      <c r="D244" s="62"/>
      <c r="E244" s="62"/>
      <c r="F244" s="62"/>
      <c r="G244" s="62"/>
      <c r="H244" s="62"/>
      <c r="I244" s="62"/>
      <c r="J244" s="62"/>
      <c r="K244" s="62"/>
      <c r="L244" s="46"/>
      <c r="M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</row>
  </sheetData>
  <sheetProtection sheet="1" autoFilter="0" formatColumns="0" formatRows="0" objects="1" scenarios="1" spinCount="100000" saltValue="dFYSoh/7oX/BiRIKQ93RX0aoQelkerZeUfQDeorgQYzPO69y0NhGGacP+yGmCEvrNa2to5kjdQNA1SnDFmBrjQ==" hashValue="sM4V/nnhdRTP+gsOEXKjc9cEGOAOfcjrT5if2hL+F8f38zyJWoSuxQ20Y2R68aNc/RYFpTpdFA6VwSDqzbdL1g==" algorithmName="SHA-512" password="CC35"/>
  <autoFilter ref="C91:K24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2_02/131351104"/>
    <hyperlink ref="F103" r:id="rId2" display="https://podminky.urs.cz/item/CS_URS_2022_02/133412822"/>
    <hyperlink ref="F113" r:id="rId3" display="https://podminky.urs.cz/item/CS_URS_2022_02/139001101"/>
    <hyperlink ref="F116" r:id="rId4" display="https://podminky.urs.cz/item/CS_URS_2022_02/139911123"/>
    <hyperlink ref="F121" r:id="rId5" display="https://podminky.urs.cz/item/CS_URS_2022_02/151101102"/>
    <hyperlink ref="F124" r:id="rId6" display="https://podminky.urs.cz/item/CS_URS_2022_02/151101112"/>
    <hyperlink ref="F126" r:id="rId7" display="https://podminky.urs.cz/item/CS_URS_2022_02/162211321"/>
    <hyperlink ref="F129" r:id="rId8" display="https://podminky.urs.cz/item/CS_URS_2022_02/162211329"/>
    <hyperlink ref="F132" r:id="rId9" display="https://podminky.urs.cz/item/CS_URS_2022_02/162211331"/>
    <hyperlink ref="F135" r:id="rId10" display="https://podminky.urs.cz/item/CS_URS_2022_02/162211339"/>
    <hyperlink ref="F140" r:id="rId11" display="https://podminky.urs.cz/item/CS_URS_2022_02/171201231"/>
    <hyperlink ref="F143" r:id="rId12" display="https://podminky.urs.cz/item/CS_URS_2022_02/171251201"/>
    <hyperlink ref="F146" r:id="rId13" display="https://podminky.urs.cz/item/CS_URS_2022_02/181911102"/>
    <hyperlink ref="F152" r:id="rId14" display="https://podminky.urs.cz/item/CS_URS_2022_02/766691914"/>
    <hyperlink ref="F157" r:id="rId15" display="https://podminky.urs.cz/item/CS_URS_2022_02/962032254"/>
    <hyperlink ref="F171" r:id="rId16" display="https://podminky.urs.cz/item/CS_URS_2022_02/963051113"/>
    <hyperlink ref="F174" r:id="rId17" display="https://podminky.urs.cz/item/CS_URS_2022_02/965042141"/>
    <hyperlink ref="F180" r:id="rId18" display="https://podminky.urs.cz/item/CS_URS_2022_02/965043341"/>
    <hyperlink ref="F185" r:id="rId19" display="https://podminky.urs.cz/item/CS_URS_2022_02/965049113"/>
    <hyperlink ref="F187" r:id="rId20" display="https://podminky.urs.cz/item/CS_URS_2022_02/965081223"/>
    <hyperlink ref="F193" r:id="rId21" display="https://podminky.urs.cz/item/CS_URS_2022_02/965082941"/>
    <hyperlink ref="F198" r:id="rId22" display="https://podminky.urs.cz/item/CS_URS_2022_02/968072455"/>
    <hyperlink ref="F201" r:id="rId23" display="https://podminky.urs.cz/item/CS_URS_2022_02/968072456"/>
    <hyperlink ref="F209" r:id="rId24" display="https://podminky.urs.cz/item/CS_URS_2022_02/977151222"/>
    <hyperlink ref="F214" r:id="rId25" display="https://podminky.urs.cz/item/CS_URS_2022_02/977211122"/>
    <hyperlink ref="F217" r:id="rId26" display="https://podminky.urs.cz/item/CS_URS_2022_02/978021191"/>
    <hyperlink ref="F227" r:id="rId27" display="https://podminky.urs.cz/item/CS_URS_2022_02/997013213"/>
    <hyperlink ref="F235" r:id="rId28" display="https://podminky.urs.cz/item/CS_URS_2022_02/711131811"/>
    <hyperlink ref="F243" r:id="rId29" display="https://podminky.urs.cz/item/CS_URS_2022_02/HZS12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  <c r="AZ2" s="140" t="s">
        <v>415</v>
      </c>
      <c r="BA2" s="140" t="s">
        <v>21</v>
      </c>
      <c r="BB2" s="140" t="s">
        <v>21</v>
      </c>
      <c r="BC2" s="140" t="s">
        <v>416</v>
      </c>
      <c r="BD2" s="140" t="s">
        <v>88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88</v>
      </c>
      <c r="AZ3" s="140" t="s">
        <v>417</v>
      </c>
      <c r="BA3" s="140" t="s">
        <v>21</v>
      </c>
      <c r="BB3" s="140" t="s">
        <v>21</v>
      </c>
      <c r="BC3" s="140" t="s">
        <v>418</v>
      </c>
      <c r="BD3" s="140" t="s">
        <v>88</v>
      </c>
    </row>
    <row r="4" s="1" customFormat="1" ht="24.96" customHeight="1">
      <c r="B4" s="22"/>
      <c r="D4" s="143" t="s">
        <v>122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26.25" customHeight="1">
      <c r="B7" s="22"/>
      <c r="E7" s="146" t="str">
        <f>'Rekapitulace stavby'!K6</f>
        <v>D.2.8 - PŘEDINVESTICE - ENERGOCENTRUM (ZE STAVBY REKONSTRUKCE A STAVEBNÍ ÚPRAVY MĚSTSKÉHO PLAVECKÉHO BAZÉNU V LIBERCI)</v>
      </c>
      <c r="F7" s="145"/>
      <c r="G7" s="145"/>
      <c r="H7" s="145"/>
      <c r="L7" s="22"/>
    </row>
    <row r="8" s="1" customFormat="1" ht="12" customHeight="1">
      <c r="B8" s="22"/>
      <c r="D8" s="145" t="s">
        <v>125</v>
      </c>
      <c r="L8" s="22"/>
    </row>
    <row r="9" s="2" customFormat="1" ht="16.5" customHeight="1">
      <c r="A9" s="40"/>
      <c r="B9" s="46"/>
      <c r="C9" s="40"/>
      <c r="D9" s="40"/>
      <c r="E9" s="146" t="s">
        <v>126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127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419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21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22</v>
      </c>
      <c r="E14" s="40"/>
      <c r="F14" s="135" t="s">
        <v>23</v>
      </c>
      <c r="G14" s="40"/>
      <c r="H14" s="40"/>
      <c r="I14" s="145" t="s">
        <v>24</v>
      </c>
      <c r="J14" s="149" t="str">
        <f>'Rekapitulace stavby'!AN8</f>
        <v>10. 10. 2022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26</v>
      </c>
      <c r="E16" s="40"/>
      <c r="F16" s="40"/>
      <c r="G16" s="40"/>
      <c r="H16" s="40"/>
      <c r="I16" s="145" t="s">
        <v>27</v>
      </c>
      <c r="J16" s="135" t="s">
        <v>28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29</v>
      </c>
      <c r="F17" s="40"/>
      <c r="G17" s="40"/>
      <c r="H17" s="40"/>
      <c r="I17" s="145" t="s">
        <v>30</v>
      </c>
      <c r="J17" s="135" t="s">
        <v>31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32</v>
      </c>
      <c r="E19" s="40"/>
      <c r="F19" s="40"/>
      <c r="G19" s="40"/>
      <c r="H19" s="40"/>
      <c r="I19" s="145" t="s">
        <v>27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30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34</v>
      </c>
      <c r="E22" s="40"/>
      <c r="F22" s="40"/>
      <c r="G22" s="40"/>
      <c r="H22" s="40"/>
      <c r="I22" s="145" t="s">
        <v>27</v>
      </c>
      <c r="J22" s="135" t="s">
        <v>35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36</v>
      </c>
      <c r="F23" s="40"/>
      <c r="G23" s="40"/>
      <c r="H23" s="40"/>
      <c r="I23" s="145" t="s">
        <v>30</v>
      </c>
      <c r="J23" s="135" t="s">
        <v>37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39</v>
      </c>
      <c r="E25" s="40"/>
      <c r="F25" s="40"/>
      <c r="G25" s="40"/>
      <c r="H25" s="40"/>
      <c r="I25" s="145" t="s">
        <v>27</v>
      </c>
      <c r="J25" s="135" t="s">
        <v>40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41</v>
      </c>
      <c r="F26" s="40"/>
      <c r="G26" s="40"/>
      <c r="H26" s="40"/>
      <c r="I26" s="145" t="s">
        <v>30</v>
      </c>
      <c r="J26" s="135" t="s">
        <v>42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43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21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45</v>
      </c>
      <c r="E32" s="40"/>
      <c r="F32" s="40"/>
      <c r="G32" s="40"/>
      <c r="H32" s="40"/>
      <c r="I32" s="40"/>
      <c r="J32" s="156">
        <f>ROUND(J96,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47</v>
      </c>
      <c r="G34" s="40"/>
      <c r="H34" s="40"/>
      <c r="I34" s="157" t="s">
        <v>46</v>
      </c>
      <c r="J34" s="157" t="s">
        <v>48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49</v>
      </c>
      <c r="E35" s="145" t="s">
        <v>50</v>
      </c>
      <c r="F35" s="159">
        <f>ROUND((SUM(BE96:BE178)),  2)</f>
        <v>0</v>
      </c>
      <c r="G35" s="40"/>
      <c r="H35" s="40"/>
      <c r="I35" s="160">
        <v>0.20999999999999999</v>
      </c>
      <c r="J35" s="159">
        <f>ROUND(((SUM(BE96:BE178))*I35),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51</v>
      </c>
      <c r="F36" s="159">
        <f>ROUND((SUM(BF96:BF178)),  2)</f>
        <v>0</v>
      </c>
      <c r="G36" s="40"/>
      <c r="H36" s="40"/>
      <c r="I36" s="160">
        <v>0.14999999999999999</v>
      </c>
      <c r="J36" s="159">
        <f>ROUND(((SUM(BF96:BF178))*I36),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52</v>
      </c>
      <c r="F37" s="159">
        <f>ROUND((SUM(BG96:BG178)),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53</v>
      </c>
      <c r="F38" s="159">
        <f>ROUND((SUM(BH96:BH178)),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54</v>
      </c>
      <c r="F39" s="159">
        <f>ROUND((SUM(BI96:BI178)),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55</v>
      </c>
      <c r="E41" s="163"/>
      <c r="F41" s="163"/>
      <c r="G41" s="164" t="s">
        <v>56</v>
      </c>
      <c r="H41" s="165" t="s">
        <v>57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129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2" t="str">
        <f>E7</f>
        <v>D.2.8 - PŘEDINVESTICE - ENERGOCENTRUM (ZE STAVBY REKONSTRUKCE A STAVEBNÍ ÚPRAVY MĚSTSKÉHO PLAVECKÉHO BAZÉNU V LIBERCI)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126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SAN - SANACE STÁVAJÍCÍCH ŽB KONSTRUKCÍ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Tržní náměstí 1338, 460 01 Liberec</v>
      </c>
      <c r="G56" s="42"/>
      <c r="H56" s="42"/>
      <c r="I56" s="34" t="s">
        <v>24</v>
      </c>
      <c r="J56" s="74" t="str">
        <f>IF(J14="","",J14)</f>
        <v>10. 10. 2022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26</v>
      </c>
      <c r="D58" s="42"/>
      <c r="E58" s="42"/>
      <c r="F58" s="29" t="str">
        <f>E17</f>
        <v>STATUTÁRNÍ MĚSTO LIBEREC</v>
      </c>
      <c r="G58" s="42"/>
      <c r="H58" s="42"/>
      <c r="I58" s="34" t="s">
        <v>34</v>
      </c>
      <c r="J58" s="38" t="str">
        <f>E23</f>
        <v>ATELIER 11 HRADEC KRÁLOVÉ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32</v>
      </c>
      <c r="D59" s="42"/>
      <c r="E59" s="42"/>
      <c r="F59" s="29" t="str">
        <f>IF(E20="","",E20)</f>
        <v>Vyplň údaj</v>
      </c>
      <c r="G59" s="42"/>
      <c r="H59" s="42"/>
      <c r="I59" s="34" t="s">
        <v>39</v>
      </c>
      <c r="J59" s="38" t="str">
        <f>E26</f>
        <v>PROPOS Liberec s.r.o.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77</v>
      </c>
      <c r="D63" s="42"/>
      <c r="E63" s="42"/>
      <c r="F63" s="42"/>
      <c r="G63" s="42"/>
      <c r="H63" s="42"/>
      <c r="I63" s="42"/>
      <c r="J63" s="104">
        <f>J96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420</v>
      </c>
      <c r="E65" s="185"/>
      <c r="F65" s="185"/>
      <c r="G65" s="185"/>
      <c r="H65" s="185"/>
      <c r="I65" s="185"/>
      <c r="J65" s="186">
        <f>J98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421</v>
      </c>
      <c r="E66" s="185"/>
      <c r="F66" s="185"/>
      <c r="G66" s="185"/>
      <c r="H66" s="185"/>
      <c r="I66" s="185"/>
      <c r="J66" s="186">
        <f>J105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422</v>
      </c>
      <c r="E67" s="185"/>
      <c r="F67" s="185"/>
      <c r="G67" s="185"/>
      <c r="H67" s="185"/>
      <c r="I67" s="185"/>
      <c r="J67" s="186">
        <f>J116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423</v>
      </c>
      <c r="E68" s="185"/>
      <c r="F68" s="185"/>
      <c r="G68" s="185"/>
      <c r="H68" s="185"/>
      <c r="I68" s="185"/>
      <c r="J68" s="186">
        <f>J120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424</v>
      </c>
      <c r="E69" s="185"/>
      <c r="F69" s="185"/>
      <c r="G69" s="185"/>
      <c r="H69" s="185"/>
      <c r="I69" s="185"/>
      <c r="J69" s="186">
        <f>J139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7"/>
      <c r="D70" s="184" t="s">
        <v>425</v>
      </c>
      <c r="E70" s="185"/>
      <c r="F70" s="185"/>
      <c r="G70" s="185"/>
      <c r="H70" s="185"/>
      <c r="I70" s="185"/>
      <c r="J70" s="186">
        <f>J146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7"/>
      <c r="D71" s="184" t="s">
        <v>426</v>
      </c>
      <c r="E71" s="185"/>
      <c r="F71" s="185"/>
      <c r="G71" s="185"/>
      <c r="H71" s="185"/>
      <c r="I71" s="185"/>
      <c r="J71" s="186">
        <f>J153</f>
        <v>0</v>
      </c>
      <c r="K71" s="127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7"/>
      <c r="D72" s="184" t="s">
        <v>427</v>
      </c>
      <c r="E72" s="185"/>
      <c r="F72" s="185"/>
      <c r="G72" s="185"/>
      <c r="H72" s="185"/>
      <c r="I72" s="185"/>
      <c r="J72" s="186">
        <f>J160</f>
        <v>0</v>
      </c>
      <c r="K72" s="127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7"/>
      <c r="D73" s="184" t="s">
        <v>136</v>
      </c>
      <c r="E73" s="185"/>
      <c r="F73" s="185"/>
      <c r="G73" s="185"/>
      <c r="H73" s="185"/>
      <c r="I73" s="185"/>
      <c r="J73" s="186">
        <f>J171</f>
        <v>0</v>
      </c>
      <c r="K73" s="127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7"/>
      <c r="D74" s="184" t="s">
        <v>428</v>
      </c>
      <c r="E74" s="185"/>
      <c r="F74" s="185"/>
      <c r="G74" s="185"/>
      <c r="H74" s="185"/>
      <c r="I74" s="185"/>
      <c r="J74" s="186">
        <f>J176</f>
        <v>0</v>
      </c>
      <c r="K74" s="127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140</v>
      </c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6.25" customHeight="1">
      <c r="A84" s="40"/>
      <c r="B84" s="41"/>
      <c r="C84" s="42"/>
      <c r="D84" s="42"/>
      <c r="E84" s="172" t="str">
        <f>E7</f>
        <v>D.2.8 - PŘEDINVESTICE - ENERGOCENTRUM (ZE STAVBY REKONSTRUKCE A STAVEBNÍ ÚPRAVY MĚSTSKÉHO PLAVECKÉHO BAZÉNU V LIBERCI)</v>
      </c>
      <c r="F84" s="34"/>
      <c r="G84" s="34"/>
      <c r="H84" s="34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3"/>
      <c r="C85" s="34" t="s">
        <v>125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0"/>
      <c r="B86" s="41"/>
      <c r="C86" s="42"/>
      <c r="D86" s="42"/>
      <c r="E86" s="172" t="s">
        <v>126</v>
      </c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127</v>
      </c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E11</f>
        <v>SAN - SANACE STÁVAJÍCÍCH ŽB KONSTRUKCÍ</v>
      </c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22</v>
      </c>
      <c r="D90" s="42"/>
      <c r="E90" s="42"/>
      <c r="F90" s="29" t="str">
        <f>F14</f>
        <v>Tržní náměstí 1338, 460 01 Liberec</v>
      </c>
      <c r="G90" s="42"/>
      <c r="H90" s="42"/>
      <c r="I90" s="34" t="s">
        <v>24</v>
      </c>
      <c r="J90" s="74" t="str">
        <f>IF(J14="","",J14)</f>
        <v>10. 10. 2022</v>
      </c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40.05" customHeight="1">
      <c r="A92" s="40"/>
      <c r="B92" s="41"/>
      <c r="C92" s="34" t="s">
        <v>26</v>
      </c>
      <c r="D92" s="42"/>
      <c r="E92" s="42"/>
      <c r="F92" s="29" t="str">
        <f>E17</f>
        <v>STATUTÁRNÍ MĚSTO LIBEREC</v>
      </c>
      <c r="G92" s="42"/>
      <c r="H92" s="42"/>
      <c r="I92" s="34" t="s">
        <v>34</v>
      </c>
      <c r="J92" s="38" t="str">
        <f>E23</f>
        <v>ATELIER 11 HRADEC KRÁLOVÉ s.r.o.</v>
      </c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4" t="s">
        <v>32</v>
      </c>
      <c r="D93" s="42"/>
      <c r="E93" s="42"/>
      <c r="F93" s="29" t="str">
        <f>IF(E20="","",E20)</f>
        <v>Vyplň údaj</v>
      </c>
      <c r="G93" s="42"/>
      <c r="H93" s="42"/>
      <c r="I93" s="34" t="s">
        <v>39</v>
      </c>
      <c r="J93" s="38" t="str">
        <f>E26</f>
        <v>PROPOS Liberec s.r.o.</v>
      </c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8"/>
      <c r="B95" s="189"/>
      <c r="C95" s="190" t="s">
        <v>141</v>
      </c>
      <c r="D95" s="191" t="s">
        <v>64</v>
      </c>
      <c r="E95" s="191" t="s">
        <v>60</v>
      </c>
      <c r="F95" s="191" t="s">
        <v>61</v>
      </c>
      <c r="G95" s="191" t="s">
        <v>142</v>
      </c>
      <c r="H95" s="191" t="s">
        <v>143</v>
      </c>
      <c r="I95" s="191" t="s">
        <v>144</v>
      </c>
      <c r="J95" s="191" t="s">
        <v>131</v>
      </c>
      <c r="K95" s="192" t="s">
        <v>145</v>
      </c>
      <c r="L95" s="193"/>
      <c r="M95" s="94" t="s">
        <v>21</v>
      </c>
      <c r="N95" s="95" t="s">
        <v>49</v>
      </c>
      <c r="O95" s="95" t="s">
        <v>146</v>
      </c>
      <c r="P95" s="95" t="s">
        <v>147</v>
      </c>
      <c r="Q95" s="95" t="s">
        <v>148</v>
      </c>
      <c r="R95" s="95" t="s">
        <v>149</v>
      </c>
      <c r="S95" s="95" t="s">
        <v>150</v>
      </c>
      <c r="T95" s="96" t="s">
        <v>151</v>
      </c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</row>
    <row r="96" s="2" customFormat="1" ht="22.8" customHeight="1">
      <c r="A96" s="40"/>
      <c r="B96" s="41"/>
      <c r="C96" s="101" t="s">
        <v>152</v>
      </c>
      <c r="D96" s="42"/>
      <c r="E96" s="42"/>
      <c r="F96" s="42"/>
      <c r="G96" s="42"/>
      <c r="H96" s="42"/>
      <c r="I96" s="42"/>
      <c r="J96" s="194">
        <f>BK96</f>
        <v>0</v>
      </c>
      <c r="K96" s="42"/>
      <c r="L96" s="46"/>
      <c r="M96" s="97"/>
      <c r="N96" s="195"/>
      <c r="O96" s="98"/>
      <c r="P96" s="196">
        <f>P97</f>
        <v>0</v>
      </c>
      <c r="Q96" s="98"/>
      <c r="R96" s="196">
        <f>R97</f>
        <v>22.369595629999999</v>
      </c>
      <c r="S96" s="98"/>
      <c r="T96" s="197">
        <f>T97</f>
        <v>27.828389999999999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78</v>
      </c>
      <c r="AU96" s="19" t="s">
        <v>132</v>
      </c>
      <c r="BK96" s="198">
        <f>BK97</f>
        <v>0</v>
      </c>
    </row>
    <row r="97" s="12" customFormat="1" ht="25.92" customHeight="1">
      <c r="A97" s="12"/>
      <c r="B97" s="199"/>
      <c r="C97" s="200"/>
      <c r="D97" s="201" t="s">
        <v>78</v>
      </c>
      <c r="E97" s="202" t="s">
        <v>153</v>
      </c>
      <c r="F97" s="202" t="s">
        <v>154</v>
      </c>
      <c r="G97" s="200"/>
      <c r="H97" s="200"/>
      <c r="I97" s="203"/>
      <c r="J97" s="204">
        <f>BK97</f>
        <v>0</v>
      </c>
      <c r="K97" s="200"/>
      <c r="L97" s="205"/>
      <c r="M97" s="206"/>
      <c r="N97" s="207"/>
      <c r="O97" s="207"/>
      <c r="P97" s="208">
        <f>P98+P105+P116+P120+P139+P146+P153+P160+P171+P176</f>
        <v>0</v>
      </c>
      <c r="Q97" s="207"/>
      <c r="R97" s="208">
        <f>R98+R105+R116+R120+R139+R146+R153+R160+R171+R176</f>
        <v>22.369595629999999</v>
      </c>
      <c r="S97" s="207"/>
      <c r="T97" s="209">
        <f>T98+T105+T116+T120+T139+T146+T153+T160+T171+T176</f>
        <v>27.828389999999999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86</v>
      </c>
      <c r="AT97" s="211" t="s">
        <v>78</v>
      </c>
      <c r="AU97" s="211" t="s">
        <v>79</v>
      </c>
      <c r="AY97" s="210" t="s">
        <v>155</v>
      </c>
      <c r="BK97" s="212">
        <f>BK98+BK105+BK116+BK120+BK139+BK146+BK153+BK160+BK171+BK176</f>
        <v>0</v>
      </c>
    </row>
    <row r="98" s="12" customFormat="1" ht="22.8" customHeight="1">
      <c r="A98" s="12"/>
      <c r="B98" s="199"/>
      <c r="C98" s="200"/>
      <c r="D98" s="201" t="s">
        <v>78</v>
      </c>
      <c r="E98" s="213" t="s">
        <v>196</v>
      </c>
      <c r="F98" s="213" t="s">
        <v>429</v>
      </c>
      <c r="G98" s="200"/>
      <c r="H98" s="200"/>
      <c r="I98" s="203"/>
      <c r="J98" s="214">
        <f>BK98</f>
        <v>0</v>
      </c>
      <c r="K98" s="200"/>
      <c r="L98" s="205"/>
      <c r="M98" s="206"/>
      <c r="N98" s="207"/>
      <c r="O98" s="207"/>
      <c r="P98" s="208">
        <f>SUM(P99:P104)</f>
        <v>0</v>
      </c>
      <c r="Q98" s="207"/>
      <c r="R98" s="208">
        <f>SUM(R99:R104)</f>
        <v>2.6401725000000003</v>
      </c>
      <c r="S98" s="207"/>
      <c r="T98" s="209">
        <f>SUM(T99:T104)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86</v>
      </c>
      <c r="AT98" s="211" t="s">
        <v>78</v>
      </c>
      <c r="AU98" s="211" t="s">
        <v>86</v>
      </c>
      <c r="AY98" s="210" t="s">
        <v>155</v>
      </c>
      <c r="BK98" s="212">
        <f>SUM(BK99:BK104)</f>
        <v>0</v>
      </c>
    </row>
    <row r="99" s="2" customFormat="1" ht="24.15" customHeight="1">
      <c r="A99" s="40"/>
      <c r="B99" s="41"/>
      <c r="C99" s="215" t="s">
        <v>86</v>
      </c>
      <c r="D99" s="215" t="s">
        <v>157</v>
      </c>
      <c r="E99" s="216" t="s">
        <v>430</v>
      </c>
      <c r="F99" s="217" t="s">
        <v>431</v>
      </c>
      <c r="G99" s="218" t="s">
        <v>199</v>
      </c>
      <c r="H99" s="219">
        <v>141.19</v>
      </c>
      <c r="I99" s="220"/>
      <c r="J99" s="221">
        <f>ROUND(I99*H99,2)</f>
        <v>0</v>
      </c>
      <c r="K99" s="217" t="s">
        <v>161</v>
      </c>
      <c r="L99" s="46"/>
      <c r="M99" s="222" t="s">
        <v>21</v>
      </c>
      <c r="N99" s="223" t="s">
        <v>50</v>
      </c>
      <c r="O99" s="86"/>
      <c r="P99" s="224">
        <f>O99*H99</f>
        <v>0</v>
      </c>
      <c r="Q99" s="224">
        <v>0.0063</v>
      </c>
      <c r="R99" s="224">
        <f>Q99*H99</f>
        <v>0.88949699999999998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162</v>
      </c>
      <c r="AT99" s="226" t="s">
        <v>157</v>
      </c>
      <c r="AU99" s="226" t="s">
        <v>88</v>
      </c>
      <c r="AY99" s="19" t="s">
        <v>155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86</v>
      </c>
      <c r="BK99" s="227">
        <f>ROUND(I99*H99,2)</f>
        <v>0</v>
      </c>
      <c r="BL99" s="19" t="s">
        <v>162</v>
      </c>
      <c r="BM99" s="226" t="s">
        <v>432</v>
      </c>
    </row>
    <row r="100" s="2" customFormat="1">
      <c r="A100" s="40"/>
      <c r="B100" s="41"/>
      <c r="C100" s="42"/>
      <c r="D100" s="228" t="s">
        <v>164</v>
      </c>
      <c r="E100" s="42"/>
      <c r="F100" s="229" t="s">
        <v>433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164</v>
      </c>
      <c r="AU100" s="19" t="s">
        <v>88</v>
      </c>
    </row>
    <row r="101" s="14" customFormat="1">
      <c r="A101" s="14"/>
      <c r="B101" s="244"/>
      <c r="C101" s="245"/>
      <c r="D101" s="235" t="s">
        <v>166</v>
      </c>
      <c r="E101" s="246" t="s">
        <v>21</v>
      </c>
      <c r="F101" s="247" t="s">
        <v>417</v>
      </c>
      <c r="G101" s="245"/>
      <c r="H101" s="248">
        <v>141.19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166</v>
      </c>
      <c r="AU101" s="254" t="s">
        <v>88</v>
      </c>
      <c r="AV101" s="14" t="s">
        <v>88</v>
      </c>
      <c r="AW101" s="14" t="s">
        <v>38</v>
      </c>
      <c r="AX101" s="14" t="s">
        <v>86</v>
      </c>
      <c r="AY101" s="254" t="s">
        <v>155</v>
      </c>
    </row>
    <row r="102" s="2" customFormat="1" ht="24.15" customHeight="1">
      <c r="A102" s="40"/>
      <c r="B102" s="41"/>
      <c r="C102" s="215" t="s">
        <v>88</v>
      </c>
      <c r="D102" s="215" t="s">
        <v>157</v>
      </c>
      <c r="E102" s="216" t="s">
        <v>434</v>
      </c>
      <c r="F102" s="217" t="s">
        <v>435</v>
      </c>
      <c r="G102" s="218" t="s">
        <v>199</v>
      </c>
      <c r="H102" s="219">
        <v>277.88499999999999</v>
      </c>
      <c r="I102" s="220"/>
      <c r="J102" s="221">
        <f>ROUND(I102*H102,2)</f>
        <v>0</v>
      </c>
      <c r="K102" s="217" t="s">
        <v>161</v>
      </c>
      <c r="L102" s="46"/>
      <c r="M102" s="222" t="s">
        <v>21</v>
      </c>
      <c r="N102" s="223" t="s">
        <v>50</v>
      </c>
      <c r="O102" s="86"/>
      <c r="P102" s="224">
        <f>O102*H102</f>
        <v>0</v>
      </c>
      <c r="Q102" s="224">
        <v>0.0063</v>
      </c>
      <c r="R102" s="224">
        <f>Q102*H102</f>
        <v>1.7506755000000001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162</v>
      </c>
      <c r="AT102" s="226" t="s">
        <v>157</v>
      </c>
      <c r="AU102" s="226" t="s">
        <v>88</v>
      </c>
      <c r="AY102" s="19" t="s">
        <v>155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86</v>
      </c>
      <c r="BK102" s="227">
        <f>ROUND(I102*H102,2)</f>
        <v>0</v>
      </c>
      <c r="BL102" s="19" t="s">
        <v>162</v>
      </c>
      <c r="BM102" s="226" t="s">
        <v>436</v>
      </c>
    </row>
    <row r="103" s="2" customFormat="1">
      <c r="A103" s="40"/>
      <c r="B103" s="41"/>
      <c r="C103" s="42"/>
      <c r="D103" s="228" t="s">
        <v>164</v>
      </c>
      <c r="E103" s="42"/>
      <c r="F103" s="229" t="s">
        <v>437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164</v>
      </c>
      <c r="AU103" s="19" t="s">
        <v>88</v>
      </c>
    </row>
    <row r="104" s="14" customFormat="1">
      <c r="A104" s="14"/>
      <c r="B104" s="244"/>
      <c r="C104" s="245"/>
      <c r="D104" s="235" t="s">
        <v>166</v>
      </c>
      <c r="E104" s="246" t="s">
        <v>21</v>
      </c>
      <c r="F104" s="247" t="s">
        <v>415</v>
      </c>
      <c r="G104" s="245"/>
      <c r="H104" s="248">
        <v>277.88499999999999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4" t="s">
        <v>166</v>
      </c>
      <c r="AU104" s="254" t="s">
        <v>88</v>
      </c>
      <c r="AV104" s="14" t="s">
        <v>88</v>
      </c>
      <c r="AW104" s="14" t="s">
        <v>38</v>
      </c>
      <c r="AX104" s="14" t="s">
        <v>86</v>
      </c>
      <c r="AY104" s="254" t="s">
        <v>155</v>
      </c>
    </row>
    <row r="105" s="12" customFormat="1" ht="22.8" customHeight="1">
      <c r="A105" s="12"/>
      <c r="B105" s="199"/>
      <c r="C105" s="200"/>
      <c r="D105" s="201" t="s">
        <v>78</v>
      </c>
      <c r="E105" s="213" t="s">
        <v>438</v>
      </c>
      <c r="F105" s="213" t="s">
        <v>439</v>
      </c>
      <c r="G105" s="200"/>
      <c r="H105" s="200"/>
      <c r="I105" s="203"/>
      <c r="J105" s="214">
        <f>BK105</f>
        <v>0</v>
      </c>
      <c r="K105" s="200"/>
      <c r="L105" s="205"/>
      <c r="M105" s="206"/>
      <c r="N105" s="207"/>
      <c r="O105" s="207"/>
      <c r="P105" s="208">
        <f>SUM(P106:P115)</f>
        <v>0</v>
      </c>
      <c r="Q105" s="207"/>
      <c r="R105" s="208">
        <f>SUM(R106:R115)</f>
        <v>0</v>
      </c>
      <c r="S105" s="207"/>
      <c r="T105" s="209">
        <f>SUM(T106:T115)</f>
        <v>27.658949999999997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0" t="s">
        <v>86</v>
      </c>
      <c r="AT105" s="211" t="s">
        <v>78</v>
      </c>
      <c r="AU105" s="211" t="s">
        <v>86</v>
      </c>
      <c r="AY105" s="210" t="s">
        <v>155</v>
      </c>
      <c r="BK105" s="212">
        <f>SUM(BK106:BK115)</f>
        <v>0</v>
      </c>
    </row>
    <row r="106" s="2" customFormat="1" ht="16.5" customHeight="1">
      <c r="A106" s="40"/>
      <c r="B106" s="41"/>
      <c r="C106" s="215" t="s">
        <v>172</v>
      </c>
      <c r="D106" s="215" t="s">
        <v>157</v>
      </c>
      <c r="E106" s="216" t="s">
        <v>440</v>
      </c>
      <c r="F106" s="217" t="s">
        <v>441</v>
      </c>
      <c r="G106" s="218" t="s">
        <v>199</v>
      </c>
      <c r="H106" s="219">
        <v>277.88499999999999</v>
      </c>
      <c r="I106" s="220"/>
      <c r="J106" s="221">
        <f>ROUND(I106*H106,2)</f>
        <v>0</v>
      </c>
      <c r="K106" s="217" t="s">
        <v>161</v>
      </c>
      <c r="L106" s="46"/>
      <c r="M106" s="222" t="s">
        <v>21</v>
      </c>
      <c r="N106" s="223" t="s">
        <v>50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0.066000000000000003</v>
      </c>
      <c r="T106" s="225">
        <f>S106*H106</f>
        <v>18.340409999999999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162</v>
      </c>
      <c r="AT106" s="226" t="s">
        <v>157</v>
      </c>
      <c r="AU106" s="226" t="s">
        <v>88</v>
      </c>
      <c r="AY106" s="19" t="s">
        <v>155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86</v>
      </c>
      <c r="BK106" s="227">
        <f>ROUND(I106*H106,2)</f>
        <v>0</v>
      </c>
      <c r="BL106" s="19" t="s">
        <v>162</v>
      </c>
      <c r="BM106" s="226" t="s">
        <v>442</v>
      </c>
    </row>
    <row r="107" s="2" customFormat="1">
      <c r="A107" s="40"/>
      <c r="B107" s="41"/>
      <c r="C107" s="42"/>
      <c r="D107" s="228" t="s">
        <v>164</v>
      </c>
      <c r="E107" s="42"/>
      <c r="F107" s="229" t="s">
        <v>443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164</v>
      </c>
      <c r="AU107" s="19" t="s">
        <v>88</v>
      </c>
    </row>
    <row r="108" s="14" customFormat="1">
      <c r="A108" s="14"/>
      <c r="B108" s="244"/>
      <c r="C108" s="245"/>
      <c r="D108" s="235" t="s">
        <v>166</v>
      </c>
      <c r="E108" s="246" t="s">
        <v>21</v>
      </c>
      <c r="F108" s="247" t="s">
        <v>444</v>
      </c>
      <c r="G108" s="245"/>
      <c r="H108" s="248">
        <v>111.65000000000001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166</v>
      </c>
      <c r="AU108" s="254" t="s">
        <v>88</v>
      </c>
      <c r="AV108" s="14" t="s">
        <v>88</v>
      </c>
      <c r="AW108" s="14" t="s">
        <v>38</v>
      </c>
      <c r="AX108" s="14" t="s">
        <v>79</v>
      </c>
      <c r="AY108" s="254" t="s">
        <v>155</v>
      </c>
    </row>
    <row r="109" s="14" customFormat="1">
      <c r="A109" s="14"/>
      <c r="B109" s="244"/>
      <c r="C109" s="245"/>
      <c r="D109" s="235" t="s">
        <v>166</v>
      </c>
      <c r="E109" s="246" t="s">
        <v>21</v>
      </c>
      <c r="F109" s="247" t="s">
        <v>445</v>
      </c>
      <c r="G109" s="245"/>
      <c r="H109" s="248">
        <v>166.23500000000001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166</v>
      </c>
      <c r="AU109" s="254" t="s">
        <v>88</v>
      </c>
      <c r="AV109" s="14" t="s">
        <v>88</v>
      </c>
      <c r="AW109" s="14" t="s">
        <v>38</v>
      </c>
      <c r="AX109" s="14" t="s">
        <v>79</v>
      </c>
      <c r="AY109" s="254" t="s">
        <v>155</v>
      </c>
    </row>
    <row r="110" s="16" customFormat="1">
      <c r="A110" s="16"/>
      <c r="B110" s="266"/>
      <c r="C110" s="267"/>
      <c r="D110" s="235" t="s">
        <v>166</v>
      </c>
      <c r="E110" s="268" t="s">
        <v>415</v>
      </c>
      <c r="F110" s="269" t="s">
        <v>180</v>
      </c>
      <c r="G110" s="267"/>
      <c r="H110" s="270">
        <v>277.88499999999999</v>
      </c>
      <c r="I110" s="271"/>
      <c r="J110" s="267"/>
      <c r="K110" s="267"/>
      <c r="L110" s="272"/>
      <c r="M110" s="273"/>
      <c r="N110" s="274"/>
      <c r="O110" s="274"/>
      <c r="P110" s="274"/>
      <c r="Q110" s="274"/>
      <c r="R110" s="274"/>
      <c r="S110" s="274"/>
      <c r="T110" s="275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T110" s="276" t="s">
        <v>166</v>
      </c>
      <c r="AU110" s="276" t="s">
        <v>88</v>
      </c>
      <c r="AV110" s="16" t="s">
        <v>162</v>
      </c>
      <c r="AW110" s="16" t="s">
        <v>38</v>
      </c>
      <c r="AX110" s="16" t="s">
        <v>86</v>
      </c>
      <c r="AY110" s="276" t="s">
        <v>155</v>
      </c>
    </row>
    <row r="111" s="2" customFormat="1" ht="16.5" customHeight="1">
      <c r="A111" s="40"/>
      <c r="B111" s="41"/>
      <c r="C111" s="215" t="s">
        <v>162</v>
      </c>
      <c r="D111" s="215" t="s">
        <v>157</v>
      </c>
      <c r="E111" s="216" t="s">
        <v>446</v>
      </c>
      <c r="F111" s="217" t="s">
        <v>447</v>
      </c>
      <c r="G111" s="218" t="s">
        <v>199</v>
      </c>
      <c r="H111" s="219">
        <v>141.19</v>
      </c>
      <c r="I111" s="220"/>
      <c r="J111" s="221">
        <f>ROUND(I111*H111,2)</f>
        <v>0</v>
      </c>
      <c r="K111" s="217" t="s">
        <v>161</v>
      </c>
      <c r="L111" s="46"/>
      <c r="M111" s="222" t="s">
        <v>21</v>
      </c>
      <c r="N111" s="223" t="s">
        <v>50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0.066000000000000003</v>
      </c>
      <c r="T111" s="225">
        <f>S111*H111</f>
        <v>9.3185400000000005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162</v>
      </c>
      <c r="AT111" s="226" t="s">
        <v>157</v>
      </c>
      <c r="AU111" s="226" t="s">
        <v>88</v>
      </c>
      <c r="AY111" s="19" t="s">
        <v>155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86</v>
      </c>
      <c r="BK111" s="227">
        <f>ROUND(I111*H111,2)</f>
        <v>0</v>
      </c>
      <c r="BL111" s="19" t="s">
        <v>162</v>
      </c>
      <c r="BM111" s="226" t="s">
        <v>448</v>
      </c>
    </row>
    <row r="112" s="2" customFormat="1">
      <c r="A112" s="40"/>
      <c r="B112" s="41"/>
      <c r="C112" s="42"/>
      <c r="D112" s="228" t="s">
        <v>164</v>
      </c>
      <c r="E112" s="42"/>
      <c r="F112" s="229" t="s">
        <v>449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164</v>
      </c>
      <c r="AU112" s="19" t="s">
        <v>88</v>
      </c>
    </row>
    <row r="113" s="14" customFormat="1">
      <c r="A113" s="14"/>
      <c r="B113" s="244"/>
      <c r="C113" s="245"/>
      <c r="D113" s="235" t="s">
        <v>166</v>
      </c>
      <c r="E113" s="246" t="s">
        <v>21</v>
      </c>
      <c r="F113" s="247" t="s">
        <v>450</v>
      </c>
      <c r="G113" s="245"/>
      <c r="H113" s="248">
        <v>102.59999999999999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166</v>
      </c>
      <c r="AU113" s="254" t="s">
        <v>88</v>
      </c>
      <c r="AV113" s="14" t="s">
        <v>88</v>
      </c>
      <c r="AW113" s="14" t="s">
        <v>38</v>
      </c>
      <c r="AX113" s="14" t="s">
        <v>79</v>
      </c>
      <c r="AY113" s="254" t="s">
        <v>155</v>
      </c>
    </row>
    <row r="114" s="14" customFormat="1">
      <c r="A114" s="14"/>
      <c r="B114" s="244"/>
      <c r="C114" s="245"/>
      <c r="D114" s="235" t="s">
        <v>166</v>
      </c>
      <c r="E114" s="246" t="s">
        <v>21</v>
      </c>
      <c r="F114" s="247" t="s">
        <v>451</v>
      </c>
      <c r="G114" s="245"/>
      <c r="H114" s="248">
        <v>38.590000000000003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166</v>
      </c>
      <c r="AU114" s="254" t="s">
        <v>88</v>
      </c>
      <c r="AV114" s="14" t="s">
        <v>88</v>
      </c>
      <c r="AW114" s="14" t="s">
        <v>38</v>
      </c>
      <c r="AX114" s="14" t="s">
        <v>79</v>
      </c>
      <c r="AY114" s="254" t="s">
        <v>155</v>
      </c>
    </row>
    <row r="115" s="16" customFormat="1">
      <c r="A115" s="16"/>
      <c r="B115" s="266"/>
      <c r="C115" s="267"/>
      <c r="D115" s="235" t="s">
        <v>166</v>
      </c>
      <c r="E115" s="268" t="s">
        <v>417</v>
      </c>
      <c r="F115" s="269" t="s">
        <v>180</v>
      </c>
      <c r="G115" s="267"/>
      <c r="H115" s="270">
        <v>141.19</v>
      </c>
      <c r="I115" s="271"/>
      <c r="J115" s="267"/>
      <c r="K115" s="267"/>
      <c r="L115" s="272"/>
      <c r="M115" s="273"/>
      <c r="N115" s="274"/>
      <c r="O115" s="274"/>
      <c r="P115" s="274"/>
      <c r="Q115" s="274"/>
      <c r="R115" s="274"/>
      <c r="S115" s="274"/>
      <c r="T115" s="275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T115" s="276" t="s">
        <v>166</v>
      </c>
      <c r="AU115" s="276" t="s">
        <v>88</v>
      </c>
      <c r="AV115" s="16" t="s">
        <v>162</v>
      </c>
      <c r="AW115" s="16" t="s">
        <v>38</v>
      </c>
      <c r="AX115" s="16" t="s">
        <v>86</v>
      </c>
      <c r="AY115" s="276" t="s">
        <v>155</v>
      </c>
    </row>
    <row r="116" s="12" customFormat="1" ht="22.8" customHeight="1">
      <c r="A116" s="12"/>
      <c r="B116" s="199"/>
      <c r="C116" s="200"/>
      <c r="D116" s="201" t="s">
        <v>78</v>
      </c>
      <c r="E116" s="213" t="s">
        <v>452</v>
      </c>
      <c r="F116" s="213" t="s">
        <v>453</v>
      </c>
      <c r="G116" s="200"/>
      <c r="H116" s="200"/>
      <c r="I116" s="203"/>
      <c r="J116" s="214">
        <f>BK116</f>
        <v>0</v>
      </c>
      <c r="K116" s="200"/>
      <c r="L116" s="205"/>
      <c r="M116" s="206"/>
      <c r="N116" s="207"/>
      <c r="O116" s="207"/>
      <c r="P116" s="208">
        <f>SUM(P117:P119)</f>
        <v>0</v>
      </c>
      <c r="Q116" s="207"/>
      <c r="R116" s="208">
        <f>SUM(R117:R119)</f>
        <v>0</v>
      </c>
      <c r="S116" s="207"/>
      <c r="T116" s="209">
        <f>SUM(T117:T119)</f>
        <v>0.16943999999999998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0" t="s">
        <v>86</v>
      </c>
      <c r="AT116" s="211" t="s">
        <v>78</v>
      </c>
      <c r="AU116" s="211" t="s">
        <v>86</v>
      </c>
      <c r="AY116" s="210" t="s">
        <v>155</v>
      </c>
      <c r="BK116" s="212">
        <f>SUM(BK117:BK119)</f>
        <v>0</v>
      </c>
    </row>
    <row r="117" s="2" customFormat="1" ht="16.5" customHeight="1">
      <c r="A117" s="40"/>
      <c r="B117" s="41"/>
      <c r="C117" s="215" t="s">
        <v>189</v>
      </c>
      <c r="D117" s="215" t="s">
        <v>157</v>
      </c>
      <c r="E117" s="216" t="s">
        <v>454</v>
      </c>
      <c r="F117" s="217" t="s">
        <v>455</v>
      </c>
      <c r="G117" s="218" t="s">
        <v>199</v>
      </c>
      <c r="H117" s="219">
        <v>2.8239999999999998</v>
      </c>
      <c r="I117" s="220"/>
      <c r="J117" s="221">
        <f>ROUND(I117*H117,2)</f>
        <v>0</v>
      </c>
      <c r="K117" s="217" t="s">
        <v>161</v>
      </c>
      <c r="L117" s="46"/>
      <c r="M117" s="222" t="s">
        <v>21</v>
      </c>
      <c r="N117" s="223" t="s">
        <v>50</v>
      </c>
      <c r="O117" s="86"/>
      <c r="P117" s="224">
        <f>O117*H117</f>
        <v>0</v>
      </c>
      <c r="Q117" s="224">
        <v>0</v>
      </c>
      <c r="R117" s="224">
        <f>Q117*H117</f>
        <v>0</v>
      </c>
      <c r="S117" s="224">
        <v>0.059999999999999998</v>
      </c>
      <c r="T117" s="225">
        <f>S117*H117</f>
        <v>0.16943999999999998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162</v>
      </c>
      <c r="AT117" s="226" t="s">
        <v>157</v>
      </c>
      <c r="AU117" s="226" t="s">
        <v>88</v>
      </c>
      <c r="AY117" s="19" t="s">
        <v>155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86</v>
      </c>
      <c r="BK117" s="227">
        <f>ROUND(I117*H117,2)</f>
        <v>0</v>
      </c>
      <c r="BL117" s="19" t="s">
        <v>162</v>
      </c>
      <c r="BM117" s="226" t="s">
        <v>456</v>
      </c>
    </row>
    <row r="118" s="2" customFormat="1">
      <c r="A118" s="40"/>
      <c r="B118" s="41"/>
      <c r="C118" s="42"/>
      <c r="D118" s="228" t="s">
        <v>164</v>
      </c>
      <c r="E118" s="42"/>
      <c r="F118" s="229" t="s">
        <v>457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164</v>
      </c>
      <c r="AU118" s="19" t="s">
        <v>88</v>
      </c>
    </row>
    <row r="119" s="14" customFormat="1">
      <c r="A119" s="14"/>
      <c r="B119" s="244"/>
      <c r="C119" s="245"/>
      <c r="D119" s="235" t="s">
        <v>166</v>
      </c>
      <c r="E119" s="246" t="s">
        <v>21</v>
      </c>
      <c r="F119" s="247" t="s">
        <v>458</v>
      </c>
      <c r="G119" s="245"/>
      <c r="H119" s="248">
        <v>2.8239999999999998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4" t="s">
        <v>166</v>
      </c>
      <c r="AU119" s="254" t="s">
        <v>88</v>
      </c>
      <c r="AV119" s="14" t="s">
        <v>88</v>
      </c>
      <c r="AW119" s="14" t="s">
        <v>38</v>
      </c>
      <c r="AX119" s="14" t="s">
        <v>86</v>
      </c>
      <c r="AY119" s="254" t="s">
        <v>155</v>
      </c>
    </row>
    <row r="120" s="12" customFormat="1" ht="22.8" customHeight="1">
      <c r="A120" s="12"/>
      <c r="B120" s="199"/>
      <c r="C120" s="200"/>
      <c r="D120" s="201" t="s">
        <v>78</v>
      </c>
      <c r="E120" s="213" t="s">
        <v>459</v>
      </c>
      <c r="F120" s="213" t="s">
        <v>460</v>
      </c>
      <c r="G120" s="200"/>
      <c r="H120" s="200"/>
      <c r="I120" s="203"/>
      <c r="J120" s="214">
        <f>BK120</f>
        <v>0</v>
      </c>
      <c r="K120" s="200"/>
      <c r="L120" s="205"/>
      <c r="M120" s="206"/>
      <c r="N120" s="207"/>
      <c r="O120" s="207"/>
      <c r="P120" s="208">
        <f>SUM(P121:P138)</f>
        <v>0</v>
      </c>
      <c r="Q120" s="207"/>
      <c r="R120" s="208">
        <f>SUM(R121:R138)</f>
        <v>0</v>
      </c>
      <c r="S120" s="207"/>
      <c r="T120" s="209">
        <f>SUM(T121:T138)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86</v>
      </c>
      <c r="AT120" s="211" t="s">
        <v>78</v>
      </c>
      <c r="AU120" s="211" t="s">
        <v>86</v>
      </c>
      <c r="AY120" s="210" t="s">
        <v>155</v>
      </c>
      <c r="BK120" s="212">
        <f>SUM(BK121:BK138)</f>
        <v>0</v>
      </c>
    </row>
    <row r="121" s="2" customFormat="1" ht="16.5" customHeight="1">
      <c r="A121" s="40"/>
      <c r="B121" s="41"/>
      <c r="C121" s="215" t="s">
        <v>196</v>
      </c>
      <c r="D121" s="215" t="s">
        <v>157</v>
      </c>
      <c r="E121" s="216" t="s">
        <v>461</v>
      </c>
      <c r="F121" s="217" t="s">
        <v>462</v>
      </c>
      <c r="G121" s="218" t="s">
        <v>199</v>
      </c>
      <c r="H121" s="219">
        <v>277.88499999999999</v>
      </c>
      <c r="I121" s="220"/>
      <c r="J121" s="221">
        <f>ROUND(I121*H121,2)</f>
        <v>0</v>
      </c>
      <c r="K121" s="217" t="s">
        <v>161</v>
      </c>
      <c r="L121" s="46"/>
      <c r="M121" s="222" t="s">
        <v>21</v>
      </c>
      <c r="N121" s="223" t="s">
        <v>50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162</v>
      </c>
      <c r="AT121" s="226" t="s">
        <v>157</v>
      </c>
      <c r="AU121" s="226" t="s">
        <v>88</v>
      </c>
      <c r="AY121" s="19" t="s">
        <v>155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86</v>
      </c>
      <c r="BK121" s="227">
        <f>ROUND(I121*H121,2)</f>
        <v>0</v>
      </c>
      <c r="BL121" s="19" t="s">
        <v>162</v>
      </c>
      <c r="BM121" s="226" t="s">
        <v>463</v>
      </c>
    </row>
    <row r="122" s="2" customFormat="1">
      <c r="A122" s="40"/>
      <c r="B122" s="41"/>
      <c r="C122" s="42"/>
      <c r="D122" s="228" t="s">
        <v>164</v>
      </c>
      <c r="E122" s="42"/>
      <c r="F122" s="229" t="s">
        <v>464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164</v>
      </c>
      <c r="AU122" s="19" t="s">
        <v>88</v>
      </c>
    </row>
    <row r="123" s="14" customFormat="1">
      <c r="A123" s="14"/>
      <c r="B123" s="244"/>
      <c r="C123" s="245"/>
      <c r="D123" s="235" t="s">
        <v>166</v>
      </c>
      <c r="E123" s="246" t="s">
        <v>21</v>
      </c>
      <c r="F123" s="247" t="s">
        <v>415</v>
      </c>
      <c r="G123" s="245"/>
      <c r="H123" s="248">
        <v>277.88499999999999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166</v>
      </c>
      <c r="AU123" s="254" t="s">
        <v>88</v>
      </c>
      <c r="AV123" s="14" t="s">
        <v>88</v>
      </c>
      <c r="AW123" s="14" t="s">
        <v>38</v>
      </c>
      <c r="AX123" s="14" t="s">
        <v>86</v>
      </c>
      <c r="AY123" s="254" t="s">
        <v>155</v>
      </c>
    </row>
    <row r="124" s="2" customFormat="1" ht="16.5" customHeight="1">
      <c r="A124" s="40"/>
      <c r="B124" s="41"/>
      <c r="C124" s="215" t="s">
        <v>203</v>
      </c>
      <c r="D124" s="215" t="s">
        <v>157</v>
      </c>
      <c r="E124" s="216" t="s">
        <v>465</v>
      </c>
      <c r="F124" s="217" t="s">
        <v>466</v>
      </c>
      <c r="G124" s="218" t="s">
        <v>199</v>
      </c>
      <c r="H124" s="219">
        <v>277.88499999999999</v>
      </c>
      <c r="I124" s="220"/>
      <c r="J124" s="221">
        <f>ROUND(I124*H124,2)</f>
        <v>0</v>
      </c>
      <c r="K124" s="217" t="s">
        <v>161</v>
      </c>
      <c r="L124" s="46"/>
      <c r="M124" s="222" t="s">
        <v>21</v>
      </c>
      <c r="N124" s="223" t="s">
        <v>50</v>
      </c>
      <c r="O124" s="86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6" t="s">
        <v>162</v>
      </c>
      <c r="AT124" s="226" t="s">
        <v>157</v>
      </c>
      <c r="AU124" s="226" t="s">
        <v>88</v>
      </c>
      <c r="AY124" s="19" t="s">
        <v>155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86</v>
      </c>
      <c r="BK124" s="227">
        <f>ROUND(I124*H124,2)</f>
        <v>0</v>
      </c>
      <c r="BL124" s="19" t="s">
        <v>162</v>
      </c>
      <c r="BM124" s="226" t="s">
        <v>467</v>
      </c>
    </row>
    <row r="125" s="2" customFormat="1">
      <c r="A125" s="40"/>
      <c r="B125" s="41"/>
      <c r="C125" s="42"/>
      <c r="D125" s="228" t="s">
        <v>164</v>
      </c>
      <c r="E125" s="42"/>
      <c r="F125" s="229" t="s">
        <v>468</v>
      </c>
      <c r="G125" s="42"/>
      <c r="H125" s="42"/>
      <c r="I125" s="230"/>
      <c r="J125" s="42"/>
      <c r="K125" s="42"/>
      <c r="L125" s="46"/>
      <c r="M125" s="231"/>
      <c r="N125" s="23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164</v>
      </c>
      <c r="AU125" s="19" t="s">
        <v>88</v>
      </c>
    </row>
    <row r="126" s="14" customFormat="1">
      <c r="A126" s="14"/>
      <c r="B126" s="244"/>
      <c r="C126" s="245"/>
      <c r="D126" s="235" t="s">
        <v>166</v>
      </c>
      <c r="E126" s="246" t="s">
        <v>21</v>
      </c>
      <c r="F126" s="247" t="s">
        <v>415</v>
      </c>
      <c r="G126" s="245"/>
      <c r="H126" s="248">
        <v>277.88499999999999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166</v>
      </c>
      <c r="AU126" s="254" t="s">
        <v>88</v>
      </c>
      <c r="AV126" s="14" t="s">
        <v>88</v>
      </c>
      <c r="AW126" s="14" t="s">
        <v>38</v>
      </c>
      <c r="AX126" s="14" t="s">
        <v>86</v>
      </c>
      <c r="AY126" s="254" t="s">
        <v>155</v>
      </c>
    </row>
    <row r="127" s="2" customFormat="1" ht="16.5" customHeight="1">
      <c r="A127" s="40"/>
      <c r="B127" s="41"/>
      <c r="C127" s="215" t="s">
        <v>208</v>
      </c>
      <c r="D127" s="215" t="s">
        <v>157</v>
      </c>
      <c r="E127" s="216" t="s">
        <v>469</v>
      </c>
      <c r="F127" s="217" t="s">
        <v>470</v>
      </c>
      <c r="G127" s="218" t="s">
        <v>199</v>
      </c>
      <c r="H127" s="219">
        <v>277.88499999999999</v>
      </c>
      <c r="I127" s="220"/>
      <c r="J127" s="221">
        <f>ROUND(I127*H127,2)</f>
        <v>0</v>
      </c>
      <c r="K127" s="217" t="s">
        <v>161</v>
      </c>
      <c r="L127" s="46"/>
      <c r="M127" s="222" t="s">
        <v>21</v>
      </c>
      <c r="N127" s="223" t="s">
        <v>50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162</v>
      </c>
      <c r="AT127" s="226" t="s">
        <v>157</v>
      </c>
      <c r="AU127" s="226" t="s">
        <v>88</v>
      </c>
      <c r="AY127" s="19" t="s">
        <v>155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86</v>
      </c>
      <c r="BK127" s="227">
        <f>ROUND(I127*H127,2)</f>
        <v>0</v>
      </c>
      <c r="BL127" s="19" t="s">
        <v>162</v>
      </c>
      <c r="BM127" s="226" t="s">
        <v>471</v>
      </c>
    </row>
    <row r="128" s="2" customFormat="1">
      <c r="A128" s="40"/>
      <c r="B128" s="41"/>
      <c r="C128" s="42"/>
      <c r="D128" s="228" t="s">
        <v>164</v>
      </c>
      <c r="E128" s="42"/>
      <c r="F128" s="229" t="s">
        <v>472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164</v>
      </c>
      <c r="AU128" s="19" t="s">
        <v>88</v>
      </c>
    </row>
    <row r="129" s="14" customFormat="1">
      <c r="A129" s="14"/>
      <c r="B129" s="244"/>
      <c r="C129" s="245"/>
      <c r="D129" s="235" t="s">
        <v>166</v>
      </c>
      <c r="E129" s="246" t="s">
        <v>21</v>
      </c>
      <c r="F129" s="247" t="s">
        <v>415</v>
      </c>
      <c r="G129" s="245"/>
      <c r="H129" s="248">
        <v>277.88499999999999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166</v>
      </c>
      <c r="AU129" s="254" t="s">
        <v>88</v>
      </c>
      <c r="AV129" s="14" t="s">
        <v>88</v>
      </c>
      <c r="AW129" s="14" t="s">
        <v>38</v>
      </c>
      <c r="AX129" s="14" t="s">
        <v>86</v>
      </c>
      <c r="AY129" s="254" t="s">
        <v>155</v>
      </c>
    </row>
    <row r="130" s="2" customFormat="1" ht="16.5" customHeight="1">
      <c r="A130" s="40"/>
      <c r="B130" s="41"/>
      <c r="C130" s="215" t="s">
        <v>214</v>
      </c>
      <c r="D130" s="215" t="s">
        <v>157</v>
      </c>
      <c r="E130" s="216" t="s">
        <v>473</v>
      </c>
      <c r="F130" s="217" t="s">
        <v>474</v>
      </c>
      <c r="G130" s="218" t="s">
        <v>199</v>
      </c>
      <c r="H130" s="219">
        <v>141.19</v>
      </c>
      <c r="I130" s="220"/>
      <c r="J130" s="221">
        <f>ROUND(I130*H130,2)</f>
        <v>0</v>
      </c>
      <c r="K130" s="217" t="s">
        <v>161</v>
      </c>
      <c r="L130" s="46"/>
      <c r="M130" s="222" t="s">
        <v>21</v>
      </c>
      <c r="N130" s="223" t="s">
        <v>50</v>
      </c>
      <c r="O130" s="86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162</v>
      </c>
      <c r="AT130" s="226" t="s">
        <v>157</v>
      </c>
      <c r="AU130" s="226" t="s">
        <v>88</v>
      </c>
      <c r="AY130" s="19" t="s">
        <v>155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86</v>
      </c>
      <c r="BK130" s="227">
        <f>ROUND(I130*H130,2)</f>
        <v>0</v>
      </c>
      <c r="BL130" s="19" t="s">
        <v>162</v>
      </c>
      <c r="BM130" s="226" t="s">
        <v>475</v>
      </c>
    </row>
    <row r="131" s="2" customFormat="1">
      <c r="A131" s="40"/>
      <c r="B131" s="41"/>
      <c r="C131" s="42"/>
      <c r="D131" s="228" t="s">
        <v>164</v>
      </c>
      <c r="E131" s="42"/>
      <c r="F131" s="229" t="s">
        <v>476</v>
      </c>
      <c r="G131" s="42"/>
      <c r="H131" s="42"/>
      <c r="I131" s="230"/>
      <c r="J131" s="42"/>
      <c r="K131" s="42"/>
      <c r="L131" s="46"/>
      <c r="M131" s="231"/>
      <c r="N131" s="23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164</v>
      </c>
      <c r="AU131" s="19" t="s">
        <v>88</v>
      </c>
    </row>
    <row r="132" s="14" customFormat="1">
      <c r="A132" s="14"/>
      <c r="B132" s="244"/>
      <c r="C132" s="245"/>
      <c r="D132" s="235" t="s">
        <v>166</v>
      </c>
      <c r="E132" s="246" t="s">
        <v>21</v>
      </c>
      <c r="F132" s="247" t="s">
        <v>417</v>
      </c>
      <c r="G132" s="245"/>
      <c r="H132" s="248">
        <v>141.19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166</v>
      </c>
      <c r="AU132" s="254" t="s">
        <v>88</v>
      </c>
      <c r="AV132" s="14" t="s">
        <v>88</v>
      </c>
      <c r="AW132" s="14" t="s">
        <v>38</v>
      </c>
      <c r="AX132" s="14" t="s">
        <v>86</v>
      </c>
      <c r="AY132" s="254" t="s">
        <v>155</v>
      </c>
    </row>
    <row r="133" s="2" customFormat="1" ht="16.5" customHeight="1">
      <c r="A133" s="40"/>
      <c r="B133" s="41"/>
      <c r="C133" s="215" t="s">
        <v>220</v>
      </c>
      <c r="D133" s="215" t="s">
        <v>157</v>
      </c>
      <c r="E133" s="216" t="s">
        <v>477</v>
      </c>
      <c r="F133" s="217" t="s">
        <v>478</v>
      </c>
      <c r="G133" s="218" t="s">
        <v>199</v>
      </c>
      <c r="H133" s="219">
        <v>141.19</v>
      </c>
      <c r="I133" s="220"/>
      <c r="J133" s="221">
        <f>ROUND(I133*H133,2)</f>
        <v>0</v>
      </c>
      <c r="K133" s="217" t="s">
        <v>161</v>
      </c>
      <c r="L133" s="46"/>
      <c r="M133" s="222" t="s">
        <v>21</v>
      </c>
      <c r="N133" s="223" t="s">
        <v>50</v>
      </c>
      <c r="O133" s="86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162</v>
      </c>
      <c r="AT133" s="226" t="s">
        <v>157</v>
      </c>
      <c r="AU133" s="226" t="s">
        <v>88</v>
      </c>
      <c r="AY133" s="19" t="s">
        <v>155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86</v>
      </c>
      <c r="BK133" s="227">
        <f>ROUND(I133*H133,2)</f>
        <v>0</v>
      </c>
      <c r="BL133" s="19" t="s">
        <v>162</v>
      </c>
      <c r="BM133" s="226" t="s">
        <v>479</v>
      </c>
    </row>
    <row r="134" s="2" customFormat="1">
      <c r="A134" s="40"/>
      <c r="B134" s="41"/>
      <c r="C134" s="42"/>
      <c r="D134" s="228" t="s">
        <v>164</v>
      </c>
      <c r="E134" s="42"/>
      <c r="F134" s="229" t="s">
        <v>480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164</v>
      </c>
      <c r="AU134" s="19" t="s">
        <v>88</v>
      </c>
    </row>
    <row r="135" s="14" customFormat="1">
      <c r="A135" s="14"/>
      <c r="B135" s="244"/>
      <c r="C135" s="245"/>
      <c r="D135" s="235" t="s">
        <v>166</v>
      </c>
      <c r="E135" s="246" t="s">
        <v>21</v>
      </c>
      <c r="F135" s="247" t="s">
        <v>417</v>
      </c>
      <c r="G135" s="245"/>
      <c r="H135" s="248">
        <v>141.19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166</v>
      </c>
      <c r="AU135" s="254" t="s">
        <v>88</v>
      </c>
      <c r="AV135" s="14" t="s">
        <v>88</v>
      </c>
      <c r="AW135" s="14" t="s">
        <v>38</v>
      </c>
      <c r="AX135" s="14" t="s">
        <v>86</v>
      </c>
      <c r="AY135" s="254" t="s">
        <v>155</v>
      </c>
    </row>
    <row r="136" s="2" customFormat="1" ht="16.5" customHeight="1">
      <c r="A136" s="40"/>
      <c r="B136" s="41"/>
      <c r="C136" s="215" t="s">
        <v>225</v>
      </c>
      <c r="D136" s="215" t="s">
        <v>157</v>
      </c>
      <c r="E136" s="216" t="s">
        <v>481</v>
      </c>
      <c r="F136" s="217" t="s">
        <v>482</v>
      </c>
      <c r="G136" s="218" t="s">
        <v>199</v>
      </c>
      <c r="H136" s="219">
        <v>141.19</v>
      </c>
      <c r="I136" s="220"/>
      <c r="J136" s="221">
        <f>ROUND(I136*H136,2)</f>
        <v>0</v>
      </c>
      <c r="K136" s="217" t="s">
        <v>161</v>
      </c>
      <c r="L136" s="46"/>
      <c r="M136" s="222" t="s">
        <v>21</v>
      </c>
      <c r="N136" s="223" t="s">
        <v>50</v>
      </c>
      <c r="O136" s="86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162</v>
      </c>
      <c r="AT136" s="226" t="s">
        <v>157</v>
      </c>
      <c r="AU136" s="226" t="s">
        <v>88</v>
      </c>
      <c r="AY136" s="19" t="s">
        <v>155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86</v>
      </c>
      <c r="BK136" s="227">
        <f>ROUND(I136*H136,2)</f>
        <v>0</v>
      </c>
      <c r="BL136" s="19" t="s">
        <v>162</v>
      </c>
      <c r="BM136" s="226" t="s">
        <v>483</v>
      </c>
    </row>
    <row r="137" s="2" customFormat="1">
      <c r="A137" s="40"/>
      <c r="B137" s="41"/>
      <c r="C137" s="42"/>
      <c r="D137" s="228" t="s">
        <v>164</v>
      </c>
      <c r="E137" s="42"/>
      <c r="F137" s="229" t="s">
        <v>484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164</v>
      </c>
      <c r="AU137" s="19" t="s">
        <v>88</v>
      </c>
    </row>
    <row r="138" s="14" customFormat="1">
      <c r="A138" s="14"/>
      <c r="B138" s="244"/>
      <c r="C138" s="245"/>
      <c r="D138" s="235" t="s">
        <v>166</v>
      </c>
      <c r="E138" s="246" t="s">
        <v>21</v>
      </c>
      <c r="F138" s="247" t="s">
        <v>417</v>
      </c>
      <c r="G138" s="245"/>
      <c r="H138" s="248">
        <v>141.19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166</v>
      </c>
      <c r="AU138" s="254" t="s">
        <v>88</v>
      </c>
      <c r="AV138" s="14" t="s">
        <v>88</v>
      </c>
      <c r="AW138" s="14" t="s">
        <v>38</v>
      </c>
      <c r="AX138" s="14" t="s">
        <v>86</v>
      </c>
      <c r="AY138" s="254" t="s">
        <v>155</v>
      </c>
    </row>
    <row r="139" s="12" customFormat="1" ht="22.8" customHeight="1">
      <c r="A139" s="12"/>
      <c r="B139" s="199"/>
      <c r="C139" s="200"/>
      <c r="D139" s="201" t="s">
        <v>78</v>
      </c>
      <c r="E139" s="213" t="s">
        <v>485</v>
      </c>
      <c r="F139" s="213" t="s">
        <v>486</v>
      </c>
      <c r="G139" s="200"/>
      <c r="H139" s="200"/>
      <c r="I139" s="203"/>
      <c r="J139" s="214">
        <f>BK139</f>
        <v>0</v>
      </c>
      <c r="K139" s="200"/>
      <c r="L139" s="205"/>
      <c r="M139" s="206"/>
      <c r="N139" s="207"/>
      <c r="O139" s="207"/>
      <c r="P139" s="208">
        <f>SUM(P140:P145)</f>
        <v>0</v>
      </c>
      <c r="Q139" s="207"/>
      <c r="R139" s="208">
        <f>SUM(R140:R145)</f>
        <v>16.281063750000001</v>
      </c>
      <c r="S139" s="207"/>
      <c r="T139" s="209">
        <f>SUM(T140:T145)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86</v>
      </c>
      <c r="AT139" s="211" t="s">
        <v>78</v>
      </c>
      <c r="AU139" s="211" t="s">
        <v>86</v>
      </c>
      <c r="AY139" s="210" t="s">
        <v>155</v>
      </c>
      <c r="BK139" s="212">
        <f>SUM(BK140:BK145)</f>
        <v>0</v>
      </c>
    </row>
    <row r="140" s="2" customFormat="1" ht="21.75" customHeight="1">
      <c r="A140" s="40"/>
      <c r="B140" s="41"/>
      <c r="C140" s="215" t="s">
        <v>231</v>
      </c>
      <c r="D140" s="215" t="s">
        <v>157</v>
      </c>
      <c r="E140" s="216" t="s">
        <v>487</v>
      </c>
      <c r="F140" s="217" t="s">
        <v>488</v>
      </c>
      <c r="G140" s="218" t="s">
        <v>199</v>
      </c>
      <c r="H140" s="219">
        <v>277.88499999999999</v>
      </c>
      <c r="I140" s="220"/>
      <c r="J140" s="221">
        <f>ROUND(I140*H140,2)</f>
        <v>0</v>
      </c>
      <c r="K140" s="217" t="s">
        <v>161</v>
      </c>
      <c r="L140" s="46"/>
      <c r="M140" s="222" t="s">
        <v>21</v>
      </c>
      <c r="N140" s="223" t="s">
        <v>50</v>
      </c>
      <c r="O140" s="86"/>
      <c r="P140" s="224">
        <f>O140*H140</f>
        <v>0</v>
      </c>
      <c r="Q140" s="224">
        <v>0.038850000000000003</v>
      </c>
      <c r="R140" s="224">
        <f>Q140*H140</f>
        <v>10.79583225</v>
      </c>
      <c r="S140" s="224">
        <v>0</v>
      </c>
      <c r="T140" s="22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6" t="s">
        <v>162</v>
      </c>
      <c r="AT140" s="226" t="s">
        <v>157</v>
      </c>
      <c r="AU140" s="226" t="s">
        <v>88</v>
      </c>
      <c r="AY140" s="19" t="s">
        <v>155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86</v>
      </c>
      <c r="BK140" s="227">
        <f>ROUND(I140*H140,2)</f>
        <v>0</v>
      </c>
      <c r="BL140" s="19" t="s">
        <v>162</v>
      </c>
      <c r="BM140" s="226" t="s">
        <v>489</v>
      </c>
    </row>
    <row r="141" s="2" customFormat="1">
      <c r="A141" s="40"/>
      <c r="B141" s="41"/>
      <c r="C141" s="42"/>
      <c r="D141" s="228" t="s">
        <v>164</v>
      </c>
      <c r="E141" s="42"/>
      <c r="F141" s="229" t="s">
        <v>490</v>
      </c>
      <c r="G141" s="42"/>
      <c r="H141" s="42"/>
      <c r="I141" s="230"/>
      <c r="J141" s="42"/>
      <c r="K141" s="42"/>
      <c r="L141" s="46"/>
      <c r="M141" s="231"/>
      <c r="N141" s="232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164</v>
      </c>
      <c r="AU141" s="19" t="s">
        <v>88</v>
      </c>
    </row>
    <row r="142" s="14" customFormat="1">
      <c r="A142" s="14"/>
      <c r="B142" s="244"/>
      <c r="C142" s="245"/>
      <c r="D142" s="235" t="s">
        <v>166</v>
      </c>
      <c r="E142" s="246" t="s">
        <v>21</v>
      </c>
      <c r="F142" s="247" t="s">
        <v>415</v>
      </c>
      <c r="G142" s="245"/>
      <c r="H142" s="248">
        <v>277.88499999999999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166</v>
      </c>
      <c r="AU142" s="254" t="s">
        <v>88</v>
      </c>
      <c r="AV142" s="14" t="s">
        <v>88</v>
      </c>
      <c r="AW142" s="14" t="s">
        <v>38</v>
      </c>
      <c r="AX142" s="14" t="s">
        <v>86</v>
      </c>
      <c r="AY142" s="254" t="s">
        <v>155</v>
      </c>
    </row>
    <row r="143" s="2" customFormat="1" ht="24.15" customHeight="1">
      <c r="A143" s="40"/>
      <c r="B143" s="41"/>
      <c r="C143" s="215" t="s">
        <v>236</v>
      </c>
      <c r="D143" s="215" t="s">
        <v>157</v>
      </c>
      <c r="E143" s="216" t="s">
        <v>491</v>
      </c>
      <c r="F143" s="217" t="s">
        <v>492</v>
      </c>
      <c r="G143" s="218" t="s">
        <v>199</v>
      </c>
      <c r="H143" s="219">
        <v>141.19</v>
      </c>
      <c r="I143" s="220"/>
      <c r="J143" s="221">
        <f>ROUND(I143*H143,2)</f>
        <v>0</v>
      </c>
      <c r="K143" s="217" t="s">
        <v>161</v>
      </c>
      <c r="L143" s="46"/>
      <c r="M143" s="222" t="s">
        <v>21</v>
      </c>
      <c r="N143" s="223" t="s">
        <v>50</v>
      </c>
      <c r="O143" s="86"/>
      <c r="P143" s="224">
        <f>O143*H143</f>
        <v>0</v>
      </c>
      <c r="Q143" s="224">
        <v>0.038850000000000003</v>
      </c>
      <c r="R143" s="224">
        <f>Q143*H143</f>
        <v>5.4852315000000003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162</v>
      </c>
      <c r="AT143" s="226" t="s">
        <v>157</v>
      </c>
      <c r="AU143" s="226" t="s">
        <v>88</v>
      </c>
      <c r="AY143" s="19" t="s">
        <v>155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86</v>
      </c>
      <c r="BK143" s="227">
        <f>ROUND(I143*H143,2)</f>
        <v>0</v>
      </c>
      <c r="BL143" s="19" t="s">
        <v>162</v>
      </c>
      <c r="BM143" s="226" t="s">
        <v>493</v>
      </c>
    </row>
    <row r="144" s="2" customFormat="1">
      <c r="A144" s="40"/>
      <c r="B144" s="41"/>
      <c r="C144" s="42"/>
      <c r="D144" s="228" t="s">
        <v>164</v>
      </c>
      <c r="E144" s="42"/>
      <c r="F144" s="229" t="s">
        <v>494</v>
      </c>
      <c r="G144" s="42"/>
      <c r="H144" s="42"/>
      <c r="I144" s="230"/>
      <c r="J144" s="42"/>
      <c r="K144" s="42"/>
      <c r="L144" s="46"/>
      <c r="M144" s="231"/>
      <c r="N144" s="232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164</v>
      </c>
      <c r="AU144" s="19" t="s">
        <v>88</v>
      </c>
    </row>
    <row r="145" s="14" customFormat="1">
      <c r="A145" s="14"/>
      <c r="B145" s="244"/>
      <c r="C145" s="245"/>
      <c r="D145" s="235" t="s">
        <v>166</v>
      </c>
      <c r="E145" s="246" t="s">
        <v>21</v>
      </c>
      <c r="F145" s="247" t="s">
        <v>417</v>
      </c>
      <c r="G145" s="245"/>
      <c r="H145" s="248">
        <v>141.19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166</v>
      </c>
      <c r="AU145" s="254" t="s">
        <v>88</v>
      </c>
      <c r="AV145" s="14" t="s">
        <v>88</v>
      </c>
      <c r="AW145" s="14" t="s">
        <v>38</v>
      </c>
      <c r="AX145" s="14" t="s">
        <v>86</v>
      </c>
      <c r="AY145" s="254" t="s">
        <v>155</v>
      </c>
    </row>
    <row r="146" s="12" customFormat="1" ht="22.8" customHeight="1">
      <c r="A146" s="12"/>
      <c r="B146" s="199"/>
      <c r="C146" s="200"/>
      <c r="D146" s="201" t="s">
        <v>78</v>
      </c>
      <c r="E146" s="213" t="s">
        <v>495</v>
      </c>
      <c r="F146" s="213" t="s">
        <v>496</v>
      </c>
      <c r="G146" s="200"/>
      <c r="H146" s="200"/>
      <c r="I146" s="203"/>
      <c r="J146" s="214">
        <f>BK146</f>
        <v>0</v>
      </c>
      <c r="K146" s="200"/>
      <c r="L146" s="205"/>
      <c r="M146" s="206"/>
      <c r="N146" s="207"/>
      <c r="O146" s="207"/>
      <c r="P146" s="208">
        <f>SUM(P147:P152)</f>
        <v>0</v>
      </c>
      <c r="Q146" s="207"/>
      <c r="R146" s="208">
        <f>SUM(R147:R152)</f>
        <v>2.2378605</v>
      </c>
      <c r="S146" s="207"/>
      <c r="T146" s="209">
        <f>SUM(T147:T152)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0" t="s">
        <v>86</v>
      </c>
      <c r="AT146" s="211" t="s">
        <v>78</v>
      </c>
      <c r="AU146" s="211" t="s">
        <v>86</v>
      </c>
      <c r="AY146" s="210" t="s">
        <v>155</v>
      </c>
      <c r="BK146" s="212">
        <f>SUM(BK147:BK152)</f>
        <v>0</v>
      </c>
    </row>
    <row r="147" s="2" customFormat="1" ht="16.5" customHeight="1">
      <c r="A147" s="40"/>
      <c r="B147" s="41"/>
      <c r="C147" s="215" t="s">
        <v>243</v>
      </c>
      <c r="D147" s="215" t="s">
        <v>157</v>
      </c>
      <c r="E147" s="216" t="s">
        <v>497</v>
      </c>
      <c r="F147" s="217" t="s">
        <v>498</v>
      </c>
      <c r="G147" s="218" t="s">
        <v>199</v>
      </c>
      <c r="H147" s="219">
        <v>277.88499999999999</v>
      </c>
      <c r="I147" s="220"/>
      <c r="J147" s="221">
        <f>ROUND(I147*H147,2)</f>
        <v>0</v>
      </c>
      <c r="K147" s="217" t="s">
        <v>161</v>
      </c>
      <c r="L147" s="46"/>
      <c r="M147" s="222" t="s">
        <v>21</v>
      </c>
      <c r="N147" s="223" t="s">
        <v>50</v>
      </c>
      <c r="O147" s="86"/>
      <c r="P147" s="224">
        <f>O147*H147</f>
        <v>0</v>
      </c>
      <c r="Q147" s="224">
        <v>0.0053400000000000001</v>
      </c>
      <c r="R147" s="224">
        <f>Q147*H147</f>
        <v>1.4839058999999999</v>
      </c>
      <c r="S147" s="224">
        <v>0</v>
      </c>
      <c r="T147" s="22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6" t="s">
        <v>162</v>
      </c>
      <c r="AT147" s="226" t="s">
        <v>157</v>
      </c>
      <c r="AU147" s="226" t="s">
        <v>88</v>
      </c>
      <c r="AY147" s="19" t="s">
        <v>155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86</v>
      </c>
      <c r="BK147" s="227">
        <f>ROUND(I147*H147,2)</f>
        <v>0</v>
      </c>
      <c r="BL147" s="19" t="s">
        <v>162</v>
      </c>
      <c r="BM147" s="226" t="s">
        <v>499</v>
      </c>
    </row>
    <row r="148" s="2" customFormat="1">
      <c r="A148" s="40"/>
      <c r="B148" s="41"/>
      <c r="C148" s="42"/>
      <c r="D148" s="228" t="s">
        <v>164</v>
      </c>
      <c r="E148" s="42"/>
      <c r="F148" s="229" t="s">
        <v>500</v>
      </c>
      <c r="G148" s="42"/>
      <c r="H148" s="42"/>
      <c r="I148" s="230"/>
      <c r="J148" s="42"/>
      <c r="K148" s="42"/>
      <c r="L148" s="46"/>
      <c r="M148" s="231"/>
      <c r="N148" s="23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164</v>
      </c>
      <c r="AU148" s="19" t="s">
        <v>88</v>
      </c>
    </row>
    <row r="149" s="14" customFormat="1">
      <c r="A149" s="14"/>
      <c r="B149" s="244"/>
      <c r="C149" s="245"/>
      <c r="D149" s="235" t="s">
        <v>166</v>
      </c>
      <c r="E149" s="246" t="s">
        <v>21</v>
      </c>
      <c r="F149" s="247" t="s">
        <v>415</v>
      </c>
      <c r="G149" s="245"/>
      <c r="H149" s="248">
        <v>277.88499999999999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166</v>
      </c>
      <c r="AU149" s="254" t="s">
        <v>88</v>
      </c>
      <c r="AV149" s="14" t="s">
        <v>88</v>
      </c>
      <c r="AW149" s="14" t="s">
        <v>38</v>
      </c>
      <c r="AX149" s="14" t="s">
        <v>86</v>
      </c>
      <c r="AY149" s="254" t="s">
        <v>155</v>
      </c>
    </row>
    <row r="150" s="2" customFormat="1" ht="21.75" customHeight="1">
      <c r="A150" s="40"/>
      <c r="B150" s="41"/>
      <c r="C150" s="215" t="s">
        <v>8</v>
      </c>
      <c r="D150" s="215" t="s">
        <v>157</v>
      </c>
      <c r="E150" s="216" t="s">
        <v>501</v>
      </c>
      <c r="F150" s="217" t="s">
        <v>502</v>
      </c>
      <c r="G150" s="218" t="s">
        <v>199</v>
      </c>
      <c r="H150" s="219">
        <v>141.19</v>
      </c>
      <c r="I150" s="220"/>
      <c r="J150" s="221">
        <f>ROUND(I150*H150,2)</f>
        <v>0</v>
      </c>
      <c r="K150" s="217" t="s">
        <v>161</v>
      </c>
      <c r="L150" s="46"/>
      <c r="M150" s="222" t="s">
        <v>21</v>
      </c>
      <c r="N150" s="223" t="s">
        <v>50</v>
      </c>
      <c r="O150" s="86"/>
      <c r="P150" s="224">
        <f>O150*H150</f>
        <v>0</v>
      </c>
      <c r="Q150" s="224">
        <v>0.0053400000000000001</v>
      </c>
      <c r="R150" s="224">
        <f>Q150*H150</f>
        <v>0.75395460000000003</v>
      </c>
      <c r="S150" s="224">
        <v>0</v>
      </c>
      <c r="T150" s="22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6" t="s">
        <v>162</v>
      </c>
      <c r="AT150" s="226" t="s">
        <v>157</v>
      </c>
      <c r="AU150" s="226" t="s">
        <v>88</v>
      </c>
      <c r="AY150" s="19" t="s">
        <v>155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86</v>
      </c>
      <c r="BK150" s="227">
        <f>ROUND(I150*H150,2)</f>
        <v>0</v>
      </c>
      <c r="BL150" s="19" t="s">
        <v>162</v>
      </c>
      <c r="BM150" s="226" t="s">
        <v>503</v>
      </c>
    </row>
    <row r="151" s="2" customFormat="1">
      <c r="A151" s="40"/>
      <c r="B151" s="41"/>
      <c r="C151" s="42"/>
      <c r="D151" s="228" t="s">
        <v>164</v>
      </c>
      <c r="E151" s="42"/>
      <c r="F151" s="229" t="s">
        <v>504</v>
      </c>
      <c r="G151" s="42"/>
      <c r="H151" s="42"/>
      <c r="I151" s="230"/>
      <c r="J151" s="42"/>
      <c r="K151" s="42"/>
      <c r="L151" s="46"/>
      <c r="M151" s="231"/>
      <c r="N151" s="23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164</v>
      </c>
      <c r="AU151" s="19" t="s">
        <v>88</v>
      </c>
    </row>
    <row r="152" s="14" customFormat="1">
      <c r="A152" s="14"/>
      <c r="B152" s="244"/>
      <c r="C152" s="245"/>
      <c r="D152" s="235" t="s">
        <v>166</v>
      </c>
      <c r="E152" s="246" t="s">
        <v>21</v>
      </c>
      <c r="F152" s="247" t="s">
        <v>417</v>
      </c>
      <c r="G152" s="245"/>
      <c r="H152" s="248">
        <v>141.19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166</v>
      </c>
      <c r="AU152" s="254" t="s">
        <v>88</v>
      </c>
      <c r="AV152" s="14" t="s">
        <v>88</v>
      </c>
      <c r="AW152" s="14" t="s">
        <v>38</v>
      </c>
      <c r="AX152" s="14" t="s">
        <v>86</v>
      </c>
      <c r="AY152" s="254" t="s">
        <v>155</v>
      </c>
    </row>
    <row r="153" s="12" customFormat="1" ht="22.8" customHeight="1">
      <c r="A153" s="12"/>
      <c r="B153" s="199"/>
      <c r="C153" s="200"/>
      <c r="D153" s="201" t="s">
        <v>78</v>
      </c>
      <c r="E153" s="213" t="s">
        <v>505</v>
      </c>
      <c r="F153" s="213" t="s">
        <v>506</v>
      </c>
      <c r="G153" s="200"/>
      <c r="H153" s="200"/>
      <c r="I153" s="203"/>
      <c r="J153" s="214">
        <f>BK153</f>
        <v>0</v>
      </c>
      <c r="K153" s="200"/>
      <c r="L153" s="205"/>
      <c r="M153" s="206"/>
      <c r="N153" s="207"/>
      <c r="O153" s="207"/>
      <c r="P153" s="208">
        <f>SUM(P154:P159)</f>
        <v>0</v>
      </c>
      <c r="Q153" s="207"/>
      <c r="R153" s="208">
        <f>SUM(R154:R159)</f>
        <v>0.062233380000000005</v>
      </c>
      <c r="S153" s="207"/>
      <c r="T153" s="209">
        <f>SUM(T154:T159)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0" t="s">
        <v>86</v>
      </c>
      <c r="AT153" s="211" t="s">
        <v>78</v>
      </c>
      <c r="AU153" s="211" t="s">
        <v>86</v>
      </c>
      <c r="AY153" s="210" t="s">
        <v>155</v>
      </c>
      <c r="BK153" s="212">
        <f>SUM(BK154:BK159)</f>
        <v>0</v>
      </c>
    </row>
    <row r="154" s="2" customFormat="1" ht="21.75" customHeight="1">
      <c r="A154" s="40"/>
      <c r="B154" s="41"/>
      <c r="C154" s="215" t="s">
        <v>255</v>
      </c>
      <c r="D154" s="215" t="s">
        <v>157</v>
      </c>
      <c r="E154" s="216" t="s">
        <v>507</v>
      </c>
      <c r="F154" s="217" t="s">
        <v>508</v>
      </c>
      <c r="G154" s="218" t="s">
        <v>199</v>
      </c>
      <c r="H154" s="219">
        <v>62.862000000000002</v>
      </c>
      <c r="I154" s="220"/>
      <c r="J154" s="221">
        <f>ROUND(I154*H154,2)</f>
        <v>0</v>
      </c>
      <c r="K154" s="217" t="s">
        <v>161</v>
      </c>
      <c r="L154" s="46"/>
      <c r="M154" s="222" t="s">
        <v>21</v>
      </c>
      <c r="N154" s="223" t="s">
        <v>50</v>
      </c>
      <c r="O154" s="86"/>
      <c r="P154" s="224">
        <f>O154*H154</f>
        <v>0</v>
      </c>
      <c r="Q154" s="224">
        <v>0.00098999999999999999</v>
      </c>
      <c r="R154" s="224">
        <f>Q154*H154</f>
        <v>0.062233380000000005</v>
      </c>
      <c r="S154" s="224">
        <v>0</v>
      </c>
      <c r="T154" s="22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6" t="s">
        <v>162</v>
      </c>
      <c r="AT154" s="226" t="s">
        <v>157</v>
      </c>
      <c r="AU154" s="226" t="s">
        <v>88</v>
      </c>
      <c r="AY154" s="19" t="s">
        <v>155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86</v>
      </c>
      <c r="BK154" s="227">
        <f>ROUND(I154*H154,2)</f>
        <v>0</v>
      </c>
      <c r="BL154" s="19" t="s">
        <v>162</v>
      </c>
      <c r="BM154" s="226" t="s">
        <v>509</v>
      </c>
    </row>
    <row r="155" s="2" customFormat="1">
      <c r="A155" s="40"/>
      <c r="B155" s="41"/>
      <c r="C155" s="42"/>
      <c r="D155" s="228" t="s">
        <v>164</v>
      </c>
      <c r="E155" s="42"/>
      <c r="F155" s="229" t="s">
        <v>510</v>
      </c>
      <c r="G155" s="42"/>
      <c r="H155" s="42"/>
      <c r="I155" s="230"/>
      <c r="J155" s="42"/>
      <c r="K155" s="42"/>
      <c r="L155" s="46"/>
      <c r="M155" s="231"/>
      <c r="N155" s="232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164</v>
      </c>
      <c r="AU155" s="19" t="s">
        <v>88</v>
      </c>
    </row>
    <row r="156" s="13" customFormat="1">
      <c r="A156" s="13"/>
      <c r="B156" s="233"/>
      <c r="C156" s="234"/>
      <c r="D156" s="235" t="s">
        <v>166</v>
      </c>
      <c r="E156" s="236" t="s">
        <v>21</v>
      </c>
      <c r="F156" s="237" t="s">
        <v>511</v>
      </c>
      <c r="G156" s="234"/>
      <c r="H156" s="236" t="s">
        <v>21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166</v>
      </c>
      <c r="AU156" s="243" t="s">
        <v>88</v>
      </c>
      <c r="AV156" s="13" t="s">
        <v>86</v>
      </c>
      <c r="AW156" s="13" t="s">
        <v>38</v>
      </c>
      <c r="AX156" s="13" t="s">
        <v>79</v>
      </c>
      <c r="AY156" s="243" t="s">
        <v>155</v>
      </c>
    </row>
    <row r="157" s="14" customFormat="1">
      <c r="A157" s="14"/>
      <c r="B157" s="244"/>
      <c r="C157" s="245"/>
      <c r="D157" s="235" t="s">
        <v>166</v>
      </c>
      <c r="E157" s="246" t="s">
        <v>21</v>
      </c>
      <c r="F157" s="247" t="s">
        <v>512</v>
      </c>
      <c r="G157" s="245"/>
      <c r="H157" s="248">
        <v>41.683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166</v>
      </c>
      <c r="AU157" s="254" t="s">
        <v>88</v>
      </c>
      <c r="AV157" s="14" t="s">
        <v>88</v>
      </c>
      <c r="AW157" s="14" t="s">
        <v>38</v>
      </c>
      <c r="AX157" s="14" t="s">
        <v>79</v>
      </c>
      <c r="AY157" s="254" t="s">
        <v>155</v>
      </c>
    </row>
    <row r="158" s="14" customFormat="1">
      <c r="A158" s="14"/>
      <c r="B158" s="244"/>
      <c r="C158" s="245"/>
      <c r="D158" s="235" t="s">
        <v>166</v>
      </c>
      <c r="E158" s="246" t="s">
        <v>21</v>
      </c>
      <c r="F158" s="247" t="s">
        <v>513</v>
      </c>
      <c r="G158" s="245"/>
      <c r="H158" s="248">
        <v>21.178999999999998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166</v>
      </c>
      <c r="AU158" s="254" t="s">
        <v>88</v>
      </c>
      <c r="AV158" s="14" t="s">
        <v>88</v>
      </c>
      <c r="AW158" s="14" t="s">
        <v>38</v>
      </c>
      <c r="AX158" s="14" t="s">
        <v>79</v>
      </c>
      <c r="AY158" s="254" t="s">
        <v>155</v>
      </c>
    </row>
    <row r="159" s="16" customFormat="1">
      <c r="A159" s="16"/>
      <c r="B159" s="266"/>
      <c r="C159" s="267"/>
      <c r="D159" s="235" t="s">
        <v>166</v>
      </c>
      <c r="E159" s="268" t="s">
        <v>21</v>
      </c>
      <c r="F159" s="269" t="s">
        <v>180</v>
      </c>
      <c r="G159" s="267"/>
      <c r="H159" s="270">
        <v>62.862000000000002</v>
      </c>
      <c r="I159" s="271"/>
      <c r="J159" s="267"/>
      <c r="K159" s="267"/>
      <c r="L159" s="272"/>
      <c r="M159" s="273"/>
      <c r="N159" s="274"/>
      <c r="O159" s="274"/>
      <c r="P159" s="274"/>
      <c r="Q159" s="274"/>
      <c r="R159" s="274"/>
      <c r="S159" s="274"/>
      <c r="T159" s="275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76" t="s">
        <v>166</v>
      </c>
      <c r="AU159" s="276" t="s">
        <v>88</v>
      </c>
      <c r="AV159" s="16" t="s">
        <v>162</v>
      </c>
      <c r="AW159" s="16" t="s">
        <v>38</v>
      </c>
      <c r="AX159" s="16" t="s">
        <v>86</v>
      </c>
      <c r="AY159" s="276" t="s">
        <v>155</v>
      </c>
    </row>
    <row r="160" s="12" customFormat="1" ht="22.8" customHeight="1">
      <c r="A160" s="12"/>
      <c r="B160" s="199"/>
      <c r="C160" s="200"/>
      <c r="D160" s="201" t="s">
        <v>78</v>
      </c>
      <c r="E160" s="213" t="s">
        <v>514</v>
      </c>
      <c r="F160" s="213" t="s">
        <v>515</v>
      </c>
      <c r="G160" s="200"/>
      <c r="H160" s="200"/>
      <c r="I160" s="203"/>
      <c r="J160" s="214">
        <f>BK160</f>
        <v>0</v>
      </c>
      <c r="K160" s="200"/>
      <c r="L160" s="205"/>
      <c r="M160" s="206"/>
      <c r="N160" s="207"/>
      <c r="O160" s="207"/>
      <c r="P160" s="208">
        <f>SUM(P161:P170)</f>
        <v>0</v>
      </c>
      <c r="Q160" s="207"/>
      <c r="R160" s="208">
        <f>SUM(R161:R170)</f>
        <v>1.1482654999999999</v>
      </c>
      <c r="S160" s="207"/>
      <c r="T160" s="209">
        <f>SUM(T161:T170)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86</v>
      </c>
      <c r="AT160" s="211" t="s">
        <v>78</v>
      </c>
      <c r="AU160" s="211" t="s">
        <v>86</v>
      </c>
      <c r="AY160" s="210" t="s">
        <v>155</v>
      </c>
      <c r="BK160" s="212">
        <f>SUM(BK161:BK170)</f>
        <v>0</v>
      </c>
    </row>
    <row r="161" s="2" customFormat="1" ht="16.5" customHeight="1">
      <c r="A161" s="40"/>
      <c r="B161" s="41"/>
      <c r="C161" s="215" t="s">
        <v>263</v>
      </c>
      <c r="D161" s="215" t="s">
        <v>157</v>
      </c>
      <c r="E161" s="216" t="s">
        <v>516</v>
      </c>
      <c r="F161" s="217" t="s">
        <v>517</v>
      </c>
      <c r="G161" s="218" t="s">
        <v>199</v>
      </c>
      <c r="H161" s="219">
        <v>419.07499999999999</v>
      </c>
      <c r="I161" s="220"/>
      <c r="J161" s="221">
        <f>ROUND(I161*H161,2)</f>
        <v>0</v>
      </c>
      <c r="K161" s="217" t="s">
        <v>161</v>
      </c>
      <c r="L161" s="46"/>
      <c r="M161" s="222" t="s">
        <v>21</v>
      </c>
      <c r="N161" s="223" t="s">
        <v>50</v>
      </c>
      <c r="O161" s="86"/>
      <c r="P161" s="224">
        <f>O161*H161</f>
        <v>0</v>
      </c>
      <c r="Q161" s="224">
        <v>0.00158</v>
      </c>
      <c r="R161" s="224">
        <f>Q161*H161</f>
        <v>0.66213849999999996</v>
      </c>
      <c r="S161" s="224">
        <v>0</v>
      </c>
      <c r="T161" s="22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6" t="s">
        <v>162</v>
      </c>
      <c r="AT161" s="226" t="s">
        <v>157</v>
      </c>
      <c r="AU161" s="226" t="s">
        <v>88</v>
      </c>
      <c r="AY161" s="19" t="s">
        <v>155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9" t="s">
        <v>86</v>
      </c>
      <c r="BK161" s="227">
        <f>ROUND(I161*H161,2)</f>
        <v>0</v>
      </c>
      <c r="BL161" s="19" t="s">
        <v>162</v>
      </c>
      <c r="BM161" s="226" t="s">
        <v>518</v>
      </c>
    </row>
    <row r="162" s="2" customFormat="1">
      <c r="A162" s="40"/>
      <c r="B162" s="41"/>
      <c r="C162" s="42"/>
      <c r="D162" s="228" t="s">
        <v>164</v>
      </c>
      <c r="E162" s="42"/>
      <c r="F162" s="229" t="s">
        <v>519</v>
      </c>
      <c r="G162" s="42"/>
      <c r="H162" s="42"/>
      <c r="I162" s="230"/>
      <c r="J162" s="42"/>
      <c r="K162" s="42"/>
      <c r="L162" s="46"/>
      <c r="M162" s="231"/>
      <c r="N162" s="232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164</v>
      </c>
      <c r="AU162" s="19" t="s">
        <v>88</v>
      </c>
    </row>
    <row r="163" s="14" customFormat="1">
      <c r="A163" s="14"/>
      <c r="B163" s="244"/>
      <c r="C163" s="245"/>
      <c r="D163" s="235" t="s">
        <v>166</v>
      </c>
      <c r="E163" s="246" t="s">
        <v>21</v>
      </c>
      <c r="F163" s="247" t="s">
        <v>415</v>
      </c>
      <c r="G163" s="245"/>
      <c r="H163" s="248">
        <v>277.88499999999999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166</v>
      </c>
      <c r="AU163" s="254" t="s">
        <v>88</v>
      </c>
      <c r="AV163" s="14" t="s">
        <v>88</v>
      </c>
      <c r="AW163" s="14" t="s">
        <v>38</v>
      </c>
      <c r="AX163" s="14" t="s">
        <v>79</v>
      </c>
      <c r="AY163" s="254" t="s">
        <v>155</v>
      </c>
    </row>
    <row r="164" s="14" customFormat="1">
      <c r="A164" s="14"/>
      <c r="B164" s="244"/>
      <c r="C164" s="245"/>
      <c r="D164" s="235" t="s">
        <v>166</v>
      </c>
      <c r="E164" s="246" t="s">
        <v>21</v>
      </c>
      <c r="F164" s="247" t="s">
        <v>417</v>
      </c>
      <c r="G164" s="245"/>
      <c r="H164" s="248">
        <v>141.19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166</v>
      </c>
      <c r="AU164" s="254" t="s">
        <v>88</v>
      </c>
      <c r="AV164" s="14" t="s">
        <v>88</v>
      </c>
      <c r="AW164" s="14" t="s">
        <v>38</v>
      </c>
      <c r="AX164" s="14" t="s">
        <v>79</v>
      </c>
      <c r="AY164" s="254" t="s">
        <v>155</v>
      </c>
    </row>
    <row r="165" s="16" customFormat="1">
      <c r="A165" s="16"/>
      <c r="B165" s="266"/>
      <c r="C165" s="267"/>
      <c r="D165" s="235" t="s">
        <v>166</v>
      </c>
      <c r="E165" s="268" t="s">
        <v>21</v>
      </c>
      <c r="F165" s="269" t="s">
        <v>180</v>
      </c>
      <c r="G165" s="267"/>
      <c r="H165" s="270">
        <v>419.07499999999999</v>
      </c>
      <c r="I165" s="271"/>
      <c r="J165" s="267"/>
      <c r="K165" s="267"/>
      <c r="L165" s="272"/>
      <c r="M165" s="273"/>
      <c r="N165" s="274"/>
      <c r="O165" s="274"/>
      <c r="P165" s="274"/>
      <c r="Q165" s="274"/>
      <c r="R165" s="274"/>
      <c r="S165" s="274"/>
      <c r="T165" s="275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76" t="s">
        <v>166</v>
      </c>
      <c r="AU165" s="276" t="s">
        <v>88</v>
      </c>
      <c r="AV165" s="16" t="s">
        <v>162</v>
      </c>
      <c r="AW165" s="16" t="s">
        <v>38</v>
      </c>
      <c r="AX165" s="16" t="s">
        <v>86</v>
      </c>
      <c r="AY165" s="276" t="s">
        <v>155</v>
      </c>
    </row>
    <row r="166" s="2" customFormat="1" ht="16.5" customHeight="1">
      <c r="A166" s="40"/>
      <c r="B166" s="41"/>
      <c r="C166" s="215" t="s">
        <v>279</v>
      </c>
      <c r="D166" s="215" t="s">
        <v>157</v>
      </c>
      <c r="E166" s="216" t="s">
        <v>520</v>
      </c>
      <c r="F166" s="217" t="s">
        <v>521</v>
      </c>
      <c r="G166" s="218" t="s">
        <v>199</v>
      </c>
      <c r="H166" s="219">
        <v>419.07499999999999</v>
      </c>
      <c r="I166" s="220"/>
      <c r="J166" s="221">
        <f>ROUND(I166*H166,2)</f>
        <v>0</v>
      </c>
      <c r="K166" s="217" t="s">
        <v>161</v>
      </c>
      <c r="L166" s="46"/>
      <c r="M166" s="222" t="s">
        <v>21</v>
      </c>
      <c r="N166" s="223" t="s">
        <v>50</v>
      </c>
      <c r="O166" s="86"/>
      <c r="P166" s="224">
        <f>O166*H166</f>
        <v>0</v>
      </c>
      <c r="Q166" s="224">
        <v>0.00116</v>
      </c>
      <c r="R166" s="224">
        <f>Q166*H166</f>
        <v>0.48612699999999998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162</v>
      </c>
      <c r="AT166" s="226" t="s">
        <v>157</v>
      </c>
      <c r="AU166" s="226" t="s">
        <v>88</v>
      </c>
      <c r="AY166" s="19" t="s">
        <v>155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86</v>
      </c>
      <c r="BK166" s="227">
        <f>ROUND(I166*H166,2)</f>
        <v>0</v>
      </c>
      <c r="BL166" s="19" t="s">
        <v>162</v>
      </c>
      <c r="BM166" s="226" t="s">
        <v>522</v>
      </c>
    </row>
    <row r="167" s="2" customFormat="1">
      <c r="A167" s="40"/>
      <c r="B167" s="41"/>
      <c r="C167" s="42"/>
      <c r="D167" s="228" t="s">
        <v>164</v>
      </c>
      <c r="E167" s="42"/>
      <c r="F167" s="229" t="s">
        <v>523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164</v>
      </c>
      <c r="AU167" s="19" t="s">
        <v>88</v>
      </c>
    </row>
    <row r="168" s="14" customFormat="1">
      <c r="A168" s="14"/>
      <c r="B168" s="244"/>
      <c r="C168" s="245"/>
      <c r="D168" s="235" t="s">
        <v>166</v>
      </c>
      <c r="E168" s="246" t="s">
        <v>21</v>
      </c>
      <c r="F168" s="247" t="s">
        <v>524</v>
      </c>
      <c r="G168" s="245"/>
      <c r="H168" s="248">
        <v>277.88499999999999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166</v>
      </c>
      <c r="AU168" s="254" t="s">
        <v>88</v>
      </c>
      <c r="AV168" s="14" t="s">
        <v>88</v>
      </c>
      <c r="AW168" s="14" t="s">
        <v>38</v>
      </c>
      <c r="AX168" s="14" t="s">
        <v>79</v>
      </c>
      <c r="AY168" s="254" t="s">
        <v>155</v>
      </c>
    </row>
    <row r="169" s="14" customFormat="1">
      <c r="A169" s="14"/>
      <c r="B169" s="244"/>
      <c r="C169" s="245"/>
      <c r="D169" s="235" t="s">
        <v>166</v>
      </c>
      <c r="E169" s="246" t="s">
        <v>21</v>
      </c>
      <c r="F169" s="247" t="s">
        <v>525</v>
      </c>
      <c r="G169" s="245"/>
      <c r="H169" s="248">
        <v>141.19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166</v>
      </c>
      <c r="AU169" s="254" t="s">
        <v>88</v>
      </c>
      <c r="AV169" s="14" t="s">
        <v>88</v>
      </c>
      <c r="AW169" s="14" t="s">
        <v>38</v>
      </c>
      <c r="AX169" s="14" t="s">
        <v>79</v>
      </c>
      <c r="AY169" s="254" t="s">
        <v>155</v>
      </c>
    </row>
    <row r="170" s="16" customFormat="1">
      <c r="A170" s="16"/>
      <c r="B170" s="266"/>
      <c r="C170" s="267"/>
      <c r="D170" s="235" t="s">
        <v>166</v>
      </c>
      <c r="E170" s="268" t="s">
        <v>21</v>
      </c>
      <c r="F170" s="269" t="s">
        <v>180</v>
      </c>
      <c r="G170" s="267"/>
      <c r="H170" s="270">
        <v>419.07499999999999</v>
      </c>
      <c r="I170" s="271"/>
      <c r="J170" s="267"/>
      <c r="K170" s="267"/>
      <c r="L170" s="272"/>
      <c r="M170" s="273"/>
      <c r="N170" s="274"/>
      <c r="O170" s="274"/>
      <c r="P170" s="274"/>
      <c r="Q170" s="274"/>
      <c r="R170" s="274"/>
      <c r="S170" s="274"/>
      <c r="T170" s="275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76" t="s">
        <v>166</v>
      </c>
      <c r="AU170" s="276" t="s">
        <v>88</v>
      </c>
      <c r="AV170" s="16" t="s">
        <v>162</v>
      </c>
      <c r="AW170" s="16" t="s">
        <v>38</v>
      </c>
      <c r="AX170" s="16" t="s">
        <v>86</v>
      </c>
      <c r="AY170" s="276" t="s">
        <v>155</v>
      </c>
    </row>
    <row r="171" s="12" customFormat="1" ht="22.8" customHeight="1">
      <c r="A171" s="12"/>
      <c r="B171" s="199"/>
      <c r="C171" s="200"/>
      <c r="D171" s="201" t="s">
        <v>78</v>
      </c>
      <c r="E171" s="213" t="s">
        <v>373</v>
      </c>
      <c r="F171" s="213" t="s">
        <v>374</v>
      </c>
      <c r="G171" s="200"/>
      <c r="H171" s="200"/>
      <c r="I171" s="203"/>
      <c r="J171" s="214">
        <f>BK171</f>
        <v>0</v>
      </c>
      <c r="K171" s="200"/>
      <c r="L171" s="205"/>
      <c r="M171" s="206"/>
      <c r="N171" s="207"/>
      <c r="O171" s="207"/>
      <c r="P171" s="208">
        <f>SUM(P172:P175)</f>
        <v>0</v>
      </c>
      <c r="Q171" s="207"/>
      <c r="R171" s="208">
        <f>SUM(R172:R175)</f>
        <v>0</v>
      </c>
      <c r="S171" s="207"/>
      <c r="T171" s="209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0" t="s">
        <v>86</v>
      </c>
      <c r="AT171" s="211" t="s">
        <v>78</v>
      </c>
      <c r="AU171" s="211" t="s">
        <v>86</v>
      </c>
      <c r="AY171" s="210" t="s">
        <v>155</v>
      </c>
      <c r="BK171" s="212">
        <f>SUM(BK172:BK175)</f>
        <v>0</v>
      </c>
    </row>
    <row r="172" s="2" customFormat="1" ht="24.15" customHeight="1">
      <c r="A172" s="40"/>
      <c r="B172" s="41"/>
      <c r="C172" s="215" t="s">
        <v>285</v>
      </c>
      <c r="D172" s="215" t="s">
        <v>157</v>
      </c>
      <c r="E172" s="216" t="s">
        <v>376</v>
      </c>
      <c r="F172" s="217" t="s">
        <v>377</v>
      </c>
      <c r="G172" s="218" t="s">
        <v>239</v>
      </c>
      <c r="H172" s="219">
        <v>27.827999999999999</v>
      </c>
      <c r="I172" s="220"/>
      <c r="J172" s="221">
        <f>ROUND(I172*H172,2)</f>
        <v>0</v>
      </c>
      <c r="K172" s="217" t="s">
        <v>161</v>
      </c>
      <c r="L172" s="46"/>
      <c r="M172" s="222" t="s">
        <v>21</v>
      </c>
      <c r="N172" s="223" t="s">
        <v>50</v>
      </c>
      <c r="O172" s="86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6" t="s">
        <v>162</v>
      </c>
      <c r="AT172" s="226" t="s">
        <v>157</v>
      </c>
      <c r="AU172" s="226" t="s">
        <v>88</v>
      </c>
      <c r="AY172" s="19" t="s">
        <v>155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9" t="s">
        <v>86</v>
      </c>
      <c r="BK172" s="227">
        <f>ROUND(I172*H172,2)</f>
        <v>0</v>
      </c>
      <c r="BL172" s="19" t="s">
        <v>162</v>
      </c>
      <c r="BM172" s="226" t="s">
        <v>526</v>
      </c>
    </row>
    <row r="173" s="2" customFormat="1">
      <c r="A173" s="40"/>
      <c r="B173" s="41"/>
      <c r="C173" s="42"/>
      <c r="D173" s="228" t="s">
        <v>164</v>
      </c>
      <c r="E173" s="42"/>
      <c r="F173" s="229" t="s">
        <v>379</v>
      </c>
      <c r="G173" s="42"/>
      <c r="H173" s="42"/>
      <c r="I173" s="230"/>
      <c r="J173" s="42"/>
      <c r="K173" s="42"/>
      <c r="L173" s="46"/>
      <c r="M173" s="231"/>
      <c r="N173" s="232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164</v>
      </c>
      <c r="AU173" s="19" t="s">
        <v>88</v>
      </c>
    </row>
    <row r="174" s="2" customFormat="1" ht="16.5" customHeight="1">
      <c r="A174" s="40"/>
      <c r="B174" s="41"/>
      <c r="C174" s="215" t="s">
        <v>293</v>
      </c>
      <c r="D174" s="215" t="s">
        <v>157</v>
      </c>
      <c r="E174" s="216" t="s">
        <v>381</v>
      </c>
      <c r="F174" s="217" t="s">
        <v>382</v>
      </c>
      <c r="G174" s="218" t="s">
        <v>239</v>
      </c>
      <c r="H174" s="219">
        <v>27.827999999999999</v>
      </c>
      <c r="I174" s="220"/>
      <c r="J174" s="221">
        <f>ROUND(I174*H174,2)</f>
        <v>0</v>
      </c>
      <c r="K174" s="217" t="s">
        <v>21</v>
      </c>
      <c r="L174" s="46"/>
      <c r="M174" s="222" t="s">
        <v>21</v>
      </c>
      <c r="N174" s="223" t="s">
        <v>50</v>
      </c>
      <c r="O174" s="86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6" t="s">
        <v>162</v>
      </c>
      <c r="AT174" s="226" t="s">
        <v>157</v>
      </c>
      <c r="AU174" s="226" t="s">
        <v>88</v>
      </c>
      <c r="AY174" s="19" t="s">
        <v>155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9" t="s">
        <v>86</v>
      </c>
      <c r="BK174" s="227">
        <f>ROUND(I174*H174,2)</f>
        <v>0</v>
      </c>
      <c r="BL174" s="19" t="s">
        <v>162</v>
      </c>
      <c r="BM174" s="226" t="s">
        <v>527</v>
      </c>
    </row>
    <row r="175" s="2" customFormat="1" ht="24.15" customHeight="1">
      <c r="A175" s="40"/>
      <c r="B175" s="41"/>
      <c r="C175" s="215" t="s">
        <v>7</v>
      </c>
      <c r="D175" s="215" t="s">
        <v>157</v>
      </c>
      <c r="E175" s="216" t="s">
        <v>385</v>
      </c>
      <c r="F175" s="217" t="s">
        <v>386</v>
      </c>
      <c r="G175" s="218" t="s">
        <v>239</v>
      </c>
      <c r="H175" s="219">
        <v>27.827999999999999</v>
      </c>
      <c r="I175" s="220"/>
      <c r="J175" s="221">
        <f>ROUND(I175*H175,2)</f>
        <v>0</v>
      </c>
      <c r="K175" s="217" t="s">
        <v>21</v>
      </c>
      <c r="L175" s="46"/>
      <c r="M175" s="222" t="s">
        <v>21</v>
      </c>
      <c r="N175" s="223" t="s">
        <v>50</v>
      </c>
      <c r="O175" s="86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6" t="s">
        <v>162</v>
      </c>
      <c r="AT175" s="226" t="s">
        <v>157</v>
      </c>
      <c r="AU175" s="226" t="s">
        <v>88</v>
      </c>
      <c r="AY175" s="19" t="s">
        <v>155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9" t="s">
        <v>86</v>
      </c>
      <c r="BK175" s="227">
        <f>ROUND(I175*H175,2)</f>
        <v>0</v>
      </c>
      <c r="BL175" s="19" t="s">
        <v>162</v>
      </c>
      <c r="BM175" s="226" t="s">
        <v>528</v>
      </c>
    </row>
    <row r="176" s="12" customFormat="1" ht="22.8" customHeight="1">
      <c r="A176" s="12"/>
      <c r="B176" s="199"/>
      <c r="C176" s="200"/>
      <c r="D176" s="201" t="s">
        <v>78</v>
      </c>
      <c r="E176" s="213" t="s">
        <v>529</v>
      </c>
      <c r="F176" s="213" t="s">
        <v>530</v>
      </c>
      <c r="G176" s="200"/>
      <c r="H176" s="200"/>
      <c r="I176" s="203"/>
      <c r="J176" s="214">
        <f>BK176</f>
        <v>0</v>
      </c>
      <c r="K176" s="200"/>
      <c r="L176" s="205"/>
      <c r="M176" s="206"/>
      <c r="N176" s="207"/>
      <c r="O176" s="207"/>
      <c r="P176" s="208">
        <f>SUM(P177:P178)</f>
        <v>0</v>
      </c>
      <c r="Q176" s="207"/>
      <c r="R176" s="208">
        <f>SUM(R177:R178)</f>
        <v>0</v>
      </c>
      <c r="S176" s="207"/>
      <c r="T176" s="209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86</v>
      </c>
      <c r="AT176" s="211" t="s">
        <v>78</v>
      </c>
      <c r="AU176" s="211" t="s">
        <v>86</v>
      </c>
      <c r="AY176" s="210" t="s">
        <v>155</v>
      </c>
      <c r="BK176" s="212">
        <f>SUM(BK177:BK178)</f>
        <v>0</v>
      </c>
    </row>
    <row r="177" s="2" customFormat="1" ht="33" customHeight="1">
      <c r="A177" s="40"/>
      <c r="B177" s="41"/>
      <c r="C177" s="215" t="s">
        <v>304</v>
      </c>
      <c r="D177" s="215" t="s">
        <v>157</v>
      </c>
      <c r="E177" s="216" t="s">
        <v>531</v>
      </c>
      <c r="F177" s="217" t="s">
        <v>532</v>
      </c>
      <c r="G177" s="218" t="s">
        <v>239</v>
      </c>
      <c r="H177" s="219">
        <v>22.370000000000001</v>
      </c>
      <c r="I177" s="220"/>
      <c r="J177" s="221">
        <f>ROUND(I177*H177,2)</f>
        <v>0</v>
      </c>
      <c r="K177" s="217" t="s">
        <v>161</v>
      </c>
      <c r="L177" s="46"/>
      <c r="M177" s="222" t="s">
        <v>21</v>
      </c>
      <c r="N177" s="223" t="s">
        <v>50</v>
      </c>
      <c r="O177" s="86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6" t="s">
        <v>162</v>
      </c>
      <c r="AT177" s="226" t="s">
        <v>157</v>
      </c>
      <c r="AU177" s="226" t="s">
        <v>88</v>
      </c>
      <c r="AY177" s="19" t="s">
        <v>155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9" t="s">
        <v>86</v>
      </c>
      <c r="BK177" s="227">
        <f>ROUND(I177*H177,2)</f>
        <v>0</v>
      </c>
      <c r="BL177" s="19" t="s">
        <v>162</v>
      </c>
      <c r="BM177" s="226" t="s">
        <v>533</v>
      </c>
    </row>
    <row r="178" s="2" customFormat="1">
      <c r="A178" s="40"/>
      <c r="B178" s="41"/>
      <c r="C178" s="42"/>
      <c r="D178" s="228" t="s">
        <v>164</v>
      </c>
      <c r="E178" s="42"/>
      <c r="F178" s="229" t="s">
        <v>534</v>
      </c>
      <c r="G178" s="42"/>
      <c r="H178" s="42"/>
      <c r="I178" s="230"/>
      <c r="J178" s="42"/>
      <c r="K178" s="42"/>
      <c r="L178" s="46"/>
      <c r="M178" s="277"/>
      <c r="N178" s="278"/>
      <c r="O178" s="279"/>
      <c r="P178" s="279"/>
      <c r="Q178" s="279"/>
      <c r="R178" s="279"/>
      <c r="S178" s="279"/>
      <c r="T178" s="28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164</v>
      </c>
      <c r="AU178" s="19" t="s">
        <v>88</v>
      </c>
    </row>
    <row r="179" s="2" customFormat="1" ht="6.96" customHeight="1">
      <c r="A179" s="40"/>
      <c r="B179" s="61"/>
      <c r="C179" s="62"/>
      <c r="D179" s="62"/>
      <c r="E179" s="62"/>
      <c r="F179" s="62"/>
      <c r="G179" s="62"/>
      <c r="H179" s="62"/>
      <c r="I179" s="62"/>
      <c r="J179" s="62"/>
      <c r="K179" s="62"/>
      <c r="L179" s="46"/>
      <c r="M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</row>
  </sheetData>
  <sheetProtection sheet="1" autoFilter="0" formatColumns="0" formatRows="0" objects="1" scenarios="1" spinCount="100000" saltValue="JJuSYTQi1NllIr/NGZynhw4HNP6qj23dFicOsJGXhYST/5CymsHn3irNktjjhYhK55YJq48lzeWLM6DmKfmwGg==" hashValue="/4p3a5dEunHggYYeqBNuFykqtABC7/xI44HRz68d+ciqYLNb65uS6bvCpITdTYYwnubFHix9NnyAPpzEiregDw==" algorithmName="SHA-512" password="CC35"/>
  <autoFilter ref="C95:K17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0" r:id="rId1" display="https://podminky.urs.cz/item/CS_URS_2022_02/611111111"/>
    <hyperlink ref="F103" r:id="rId2" display="https://podminky.urs.cz/item/CS_URS_2022_02/612111111"/>
    <hyperlink ref="F107" r:id="rId3" display="https://podminky.urs.cz/item/CS_URS_2022_02/985112112"/>
    <hyperlink ref="F112" r:id="rId4" display="https://podminky.urs.cz/item/CS_URS_2022_02/985112122"/>
    <hyperlink ref="F118" r:id="rId5" display="https://podminky.urs.cz/item/CS_URS_2022_02/985113121"/>
    <hyperlink ref="F122" r:id="rId6" display="https://podminky.urs.cz/item/CS_URS_2022_02/985131111"/>
    <hyperlink ref="F125" r:id="rId7" display="https://podminky.urs.cz/item/CS_URS_2022_02/985131311"/>
    <hyperlink ref="F128" r:id="rId8" display="https://podminky.urs.cz/item/CS_URS_2022_02/985131411"/>
    <hyperlink ref="F131" r:id="rId9" display="https://podminky.urs.cz/item/CS_URS_2022_02/985132111"/>
    <hyperlink ref="F134" r:id="rId10" display="https://podminky.urs.cz/item/CS_URS_2022_02/985132311"/>
    <hyperlink ref="F137" r:id="rId11" display="https://podminky.urs.cz/item/CS_URS_2022_02/985132411"/>
    <hyperlink ref="F141" r:id="rId12" display="https://podminky.urs.cz/item/CS_URS_2022_02/985311112"/>
    <hyperlink ref="F144" r:id="rId13" display="https://podminky.urs.cz/item/CS_URS_2022_02/985311212"/>
    <hyperlink ref="F148" r:id="rId14" display="https://podminky.urs.cz/item/CS_URS_2022_02/985312112"/>
    <hyperlink ref="F151" r:id="rId15" display="https://podminky.urs.cz/item/CS_URS_2022_02/985312122"/>
    <hyperlink ref="F155" r:id="rId16" display="https://podminky.urs.cz/item/CS_URS_2022_02/985321111"/>
    <hyperlink ref="F162" r:id="rId17" display="https://podminky.urs.cz/item/CS_URS_2022_02/985323111"/>
    <hyperlink ref="F167" r:id="rId18" display="https://podminky.urs.cz/item/CS_URS_2022_02/985324211"/>
    <hyperlink ref="F173" r:id="rId19" display="https://podminky.urs.cz/item/CS_URS_2022_02/997013213"/>
    <hyperlink ref="F178" r:id="rId20" display="https://podminky.urs.cz/item/CS_URS_2022_02/9980180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  <c r="AZ2" s="140" t="s">
        <v>535</v>
      </c>
      <c r="BA2" s="140" t="s">
        <v>21</v>
      </c>
      <c r="BB2" s="140" t="s">
        <v>21</v>
      </c>
      <c r="BC2" s="140" t="s">
        <v>536</v>
      </c>
      <c r="BD2" s="140" t="s">
        <v>88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88</v>
      </c>
      <c r="AZ3" s="140" t="s">
        <v>537</v>
      </c>
      <c r="BA3" s="140" t="s">
        <v>21</v>
      </c>
      <c r="BB3" s="140" t="s">
        <v>21</v>
      </c>
      <c r="BC3" s="140" t="s">
        <v>538</v>
      </c>
      <c r="BD3" s="140" t="s">
        <v>88</v>
      </c>
    </row>
    <row r="4" s="1" customFormat="1" ht="24.96" customHeight="1">
      <c r="B4" s="22"/>
      <c r="D4" s="143" t="s">
        <v>122</v>
      </c>
      <c r="L4" s="22"/>
      <c r="M4" s="144" t="s">
        <v>10</v>
      </c>
      <c r="AT4" s="19" t="s">
        <v>4</v>
      </c>
      <c r="AZ4" s="140" t="s">
        <v>539</v>
      </c>
      <c r="BA4" s="140" t="s">
        <v>21</v>
      </c>
      <c r="BB4" s="140" t="s">
        <v>21</v>
      </c>
      <c r="BC4" s="140" t="s">
        <v>540</v>
      </c>
      <c r="BD4" s="140" t="s">
        <v>88</v>
      </c>
    </row>
    <row r="5" s="1" customFormat="1" ht="6.96" customHeight="1">
      <c r="B5" s="22"/>
      <c r="L5" s="22"/>
      <c r="AZ5" s="140" t="s">
        <v>541</v>
      </c>
      <c r="BA5" s="140" t="s">
        <v>21</v>
      </c>
      <c r="BB5" s="140" t="s">
        <v>21</v>
      </c>
      <c r="BC5" s="140" t="s">
        <v>542</v>
      </c>
      <c r="BD5" s="140" t="s">
        <v>88</v>
      </c>
    </row>
    <row r="6" s="1" customFormat="1" ht="12" customHeight="1">
      <c r="B6" s="22"/>
      <c r="D6" s="145" t="s">
        <v>16</v>
      </c>
      <c r="L6" s="22"/>
      <c r="AZ6" s="140" t="s">
        <v>543</v>
      </c>
      <c r="BA6" s="140" t="s">
        <v>21</v>
      </c>
      <c r="BB6" s="140" t="s">
        <v>21</v>
      </c>
      <c r="BC6" s="140" t="s">
        <v>544</v>
      </c>
      <c r="BD6" s="140" t="s">
        <v>88</v>
      </c>
    </row>
    <row r="7" s="1" customFormat="1" ht="26.25" customHeight="1">
      <c r="B7" s="22"/>
      <c r="E7" s="146" t="str">
        <f>'Rekapitulace stavby'!K6</f>
        <v>D.2.8 - PŘEDINVESTICE - ENERGOCENTRUM (ZE STAVBY REKONSTRUKCE A STAVEBNÍ ÚPRAVY MĚSTSKÉHO PLAVECKÉHO BAZÉNU V LIBERCI)</v>
      </c>
      <c r="F7" s="145"/>
      <c r="G7" s="145"/>
      <c r="H7" s="145"/>
      <c r="L7" s="22"/>
      <c r="AZ7" s="140" t="s">
        <v>545</v>
      </c>
      <c r="BA7" s="140" t="s">
        <v>21</v>
      </c>
      <c r="BB7" s="140" t="s">
        <v>21</v>
      </c>
      <c r="BC7" s="140" t="s">
        <v>418</v>
      </c>
      <c r="BD7" s="140" t="s">
        <v>88</v>
      </c>
    </row>
    <row r="8" s="1" customFormat="1" ht="12" customHeight="1">
      <c r="B8" s="22"/>
      <c r="D8" s="145" t="s">
        <v>125</v>
      </c>
      <c r="L8" s="22"/>
      <c r="AZ8" s="140" t="s">
        <v>546</v>
      </c>
      <c r="BA8" s="140" t="s">
        <v>21</v>
      </c>
      <c r="BB8" s="140" t="s">
        <v>21</v>
      </c>
      <c r="BC8" s="140" t="s">
        <v>418</v>
      </c>
      <c r="BD8" s="140" t="s">
        <v>88</v>
      </c>
    </row>
    <row r="9" s="2" customFormat="1" ht="16.5" customHeight="1">
      <c r="A9" s="40"/>
      <c r="B9" s="46"/>
      <c r="C9" s="40"/>
      <c r="D9" s="40"/>
      <c r="E9" s="146" t="s">
        <v>126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127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547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21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22</v>
      </c>
      <c r="E14" s="40"/>
      <c r="F14" s="135" t="s">
        <v>23</v>
      </c>
      <c r="G14" s="40"/>
      <c r="H14" s="40"/>
      <c r="I14" s="145" t="s">
        <v>24</v>
      </c>
      <c r="J14" s="149" t="str">
        <f>'Rekapitulace stavby'!AN8</f>
        <v>10. 10. 2022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26</v>
      </c>
      <c r="E16" s="40"/>
      <c r="F16" s="40"/>
      <c r="G16" s="40"/>
      <c r="H16" s="40"/>
      <c r="I16" s="145" t="s">
        <v>27</v>
      </c>
      <c r="J16" s="135" t="s">
        <v>28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29</v>
      </c>
      <c r="F17" s="40"/>
      <c r="G17" s="40"/>
      <c r="H17" s="40"/>
      <c r="I17" s="145" t="s">
        <v>30</v>
      </c>
      <c r="J17" s="135" t="s">
        <v>31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32</v>
      </c>
      <c r="E19" s="40"/>
      <c r="F19" s="40"/>
      <c r="G19" s="40"/>
      <c r="H19" s="40"/>
      <c r="I19" s="145" t="s">
        <v>27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30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34</v>
      </c>
      <c r="E22" s="40"/>
      <c r="F22" s="40"/>
      <c r="G22" s="40"/>
      <c r="H22" s="40"/>
      <c r="I22" s="145" t="s">
        <v>27</v>
      </c>
      <c r="J22" s="135" t="s">
        <v>35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36</v>
      </c>
      <c r="F23" s="40"/>
      <c r="G23" s="40"/>
      <c r="H23" s="40"/>
      <c r="I23" s="145" t="s">
        <v>30</v>
      </c>
      <c r="J23" s="135" t="s">
        <v>37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39</v>
      </c>
      <c r="E25" s="40"/>
      <c r="F25" s="40"/>
      <c r="G25" s="40"/>
      <c r="H25" s="40"/>
      <c r="I25" s="145" t="s">
        <v>27</v>
      </c>
      <c r="J25" s="135" t="s">
        <v>40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41</v>
      </c>
      <c r="F26" s="40"/>
      <c r="G26" s="40"/>
      <c r="H26" s="40"/>
      <c r="I26" s="145" t="s">
        <v>30</v>
      </c>
      <c r="J26" s="135" t="s">
        <v>42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43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50"/>
      <c r="B29" s="151"/>
      <c r="C29" s="150"/>
      <c r="D29" s="150"/>
      <c r="E29" s="152" t="s">
        <v>548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45</v>
      </c>
      <c r="E32" s="40"/>
      <c r="F32" s="40"/>
      <c r="G32" s="40"/>
      <c r="H32" s="40"/>
      <c r="I32" s="40"/>
      <c r="J32" s="156">
        <f>ROUND(J104,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47</v>
      </c>
      <c r="G34" s="40"/>
      <c r="H34" s="40"/>
      <c r="I34" s="157" t="s">
        <v>46</v>
      </c>
      <c r="J34" s="157" t="s">
        <v>48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49</v>
      </c>
      <c r="E35" s="145" t="s">
        <v>50</v>
      </c>
      <c r="F35" s="159">
        <f>ROUND((SUM(BE104:BE423)),  2)</f>
        <v>0</v>
      </c>
      <c r="G35" s="40"/>
      <c r="H35" s="40"/>
      <c r="I35" s="160">
        <v>0.20999999999999999</v>
      </c>
      <c r="J35" s="159">
        <f>ROUND(((SUM(BE104:BE423))*I35),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51</v>
      </c>
      <c r="F36" s="159">
        <f>ROUND((SUM(BF104:BF423)),  2)</f>
        <v>0</v>
      </c>
      <c r="G36" s="40"/>
      <c r="H36" s="40"/>
      <c r="I36" s="160">
        <v>0.14999999999999999</v>
      </c>
      <c r="J36" s="159">
        <f>ROUND(((SUM(BF104:BF423))*I36),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52</v>
      </c>
      <c r="F37" s="159">
        <f>ROUND((SUM(BG104:BG423)),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53</v>
      </c>
      <c r="F38" s="159">
        <f>ROUND((SUM(BH104:BH423)),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54</v>
      </c>
      <c r="F39" s="159">
        <f>ROUND((SUM(BI104:BI423)),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55</v>
      </c>
      <c r="E41" s="163"/>
      <c r="F41" s="163"/>
      <c r="G41" s="164" t="s">
        <v>56</v>
      </c>
      <c r="H41" s="165" t="s">
        <v>57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129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2" t="str">
        <f>E7</f>
        <v>D.2.8 - PŘEDINVESTICE - ENERGOCENTRUM (ZE STAVBY REKONSTRUKCE A STAVEBNÍ ÚPRAVY MĚSTSKÉHO PLAVECKÉHO BAZÉNU V LIBERCI)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126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NS - NOVÝ STAV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Tržní náměstí 1338, 460 01 Liberec</v>
      </c>
      <c r="G56" s="42"/>
      <c r="H56" s="42"/>
      <c r="I56" s="34" t="s">
        <v>24</v>
      </c>
      <c r="J56" s="74" t="str">
        <f>IF(J14="","",J14)</f>
        <v>10. 10. 2022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26</v>
      </c>
      <c r="D58" s="42"/>
      <c r="E58" s="42"/>
      <c r="F58" s="29" t="str">
        <f>E17</f>
        <v>STATUTÁRNÍ MĚSTO LIBEREC</v>
      </c>
      <c r="G58" s="42"/>
      <c r="H58" s="42"/>
      <c r="I58" s="34" t="s">
        <v>34</v>
      </c>
      <c r="J58" s="38" t="str">
        <f>E23</f>
        <v>ATELIER 11 HRADEC KRÁLOVÉ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32</v>
      </c>
      <c r="D59" s="42"/>
      <c r="E59" s="42"/>
      <c r="F59" s="29" t="str">
        <f>IF(E20="","",E20)</f>
        <v>Vyplň údaj</v>
      </c>
      <c r="G59" s="42"/>
      <c r="H59" s="42"/>
      <c r="I59" s="34" t="s">
        <v>39</v>
      </c>
      <c r="J59" s="38" t="str">
        <f>E26</f>
        <v>PROPOS Liberec s.r.o.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77</v>
      </c>
      <c r="D63" s="42"/>
      <c r="E63" s="42"/>
      <c r="F63" s="42"/>
      <c r="G63" s="42"/>
      <c r="H63" s="42"/>
      <c r="I63" s="42"/>
      <c r="J63" s="104">
        <f>J104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J105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134</v>
      </c>
      <c r="E65" s="185"/>
      <c r="F65" s="185"/>
      <c r="G65" s="185"/>
      <c r="H65" s="185"/>
      <c r="I65" s="185"/>
      <c r="J65" s="186">
        <f>J106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549</v>
      </c>
      <c r="E66" s="185"/>
      <c r="F66" s="185"/>
      <c r="G66" s="185"/>
      <c r="H66" s="185"/>
      <c r="I66" s="185"/>
      <c r="J66" s="186">
        <f>J117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550</v>
      </c>
      <c r="E67" s="185"/>
      <c r="F67" s="185"/>
      <c r="G67" s="185"/>
      <c r="H67" s="185"/>
      <c r="I67" s="185"/>
      <c r="J67" s="186">
        <f>J129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551</v>
      </c>
      <c r="E68" s="185"/>
      <c r="F68" s="185"/>
      <c r="G68" s="185"/>
      <c r="H68" s="185"/>
      <c r="I68" s="185"/>
      <c r="J68" s="186">
        <f>J172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420</v>
      </c>
      <c r="E69" s="185"/>
      <c r="F69" s="185"/>
      <c r="G69" s="185"/>
      <c r="H69" s="185"/>
      <c r="I69" s="185"/>
      <c r="J69" s="186">
        <f>J202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7"/>
      <c r="D70" s="184" t="s">
        <v>135</v>
      </c>
      <c r="E70" s="185"/>
      <c r="F70" s="185"/>
      <c r="G70" s="185"/>
      <c r="H70" s="185"/>
      <c r="I70" s="185"/>
      <c r="J70" s="186">
        <f>J242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7"/>
      <c r="D71" s="184" t="s">
        <v>428</v>
      </c>
      <c r="E71" s="185"/>
      <c r="F71" s="185"/>
      <c r="G71" s="185"/>
      <c r="H71" s="185"/>
      <c r="I71" s="185"/>
      <c r="J71" s="186">
        <f>J267</f>
        <v>0</v>
      </c>
      <c r="K71" s="127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7"/>
      <c r="C72" s="178"/>
      <c r="D72" s="179" t="s">
        <v>137</v>
      </c>
      <c r="E72" s="180"/>
      <c r="F72" s="180"/>
      <c r="G72" s="180"/>
      <c r="H72" s="180"/>
      <c r="I72" s="180"/>
      <c r="J72" s="181">
        <f>J270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3"/>
      <c r="C73" s="127"/>
      <c r="D73" s="184" t="s">
        <v>138</v>
      </c>
      <c r="E73" s="185"/>
      <c r="F73" s="185"/>
      <c r="G73" s="185"/>
      <c r="H73" s="185"/>
      <c r="I73" s="185"/>
      <c r="J73" s="186">
        <f>J271</f>
        <v>0</v>
      </c>
      <c r="K73" s="127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7"/>
      <c r="D74" s="184" t="s">
        <v>552</v>
      </c>
      <c r="E74" s="185"/>
      <c r="F74" s="185"/>
      <c r="G74" s="185"/>
      <c r="H74" s="185"/>
      <c r="I74" s="185"/>
      <c r="J74" s="186">
        <f>J328</f>
        <v>0</v>
      </c>
      <c r="K74" s="127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7"/>
      <c r="D75" s="184" t="s">
        <v>553</v>
      </c>
      <c r="E75" s="185"/>
      <c r="F75" s="185"/>
      <c r="G75" s="185"/>
      <c r="H75" s="185"/>
      <c r="I75" s="185"/>
      <c r="J75" s="186">
        <f>J331</f>
        <v>0</v>
      </c>
      <c r="K75" s="127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7"/>
      <c r="D76" s="184" t="s">
        <v>554</v>
      </c>
      <c r="E76" s="185"/>
      <c r="F76" s="185"/>
      <c r="G76" s="185"/>
      <c r="H76" s="185"/>
      <c r="I76" s="185"/>
      <c r="J76" s="186">
        <f>J344</f>
        <v>0</v>
      </c>
      <c r="K76" s="127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7"/>
      <c r="D77" s="184" t="s">
        <v>555</v>
      </c>
      <c r="E77" s="185"/>
      <c r="F77" s="185"/>
      <c r="G77" s="185"/>
      <c r="H77" s="185"/>
      <c r="I77" s="185"/>
      <c r="J77" s="186">
        <f>J347</f>
        <v>0</v>
      </c>
      <c r="K77" s="127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7"/>
      <c r="D78" s="184" t="s">
        <v>556</v>
      </c>
      <c r="E78" s="185"/>
      <c r="F78" s="185"/>
      <c r="G78" s="185"/>
      <c r="H78" s="185"/>
      <c r="I78" s="185"/>
      <c r="J78" s="186">
        <f>J353</f>
        <v>0</v>
      </c>
      <c r="K78" s="127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7"/>
      <c r="D79" s="184" t="s">
        <v>557</v>
      </c>
      <c r="E79" s="185"/>
      <c r="F79" s="185"/>
      <c r="G79" s="185"/>
      <c r="H79" s="185"/>
      <c r="I79" s="185"/>
      <c r="J79" s="186">
        <f>J386</f>
        <v>0</v>
      </c>
      <c r="K79" s="127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7"/>
      <c r="D80" s="184" t="s">
        <v>558</v>
      </c>
      <c r="E80" s="185"/>
      <c r="F80" s="185"/>
      <c r="G80" s="185"/>
      <c r="H80" s="185"/>
      <c r="I80" s="185"/>
      <c r="J80" s="186">
        <f>J393</f>
        <v>0</v>
      </c>
      <c r="K80" s="127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3"/>
      <c r="C81" s="127"/>
      <c r="D81" s="184" t="s">
        <v>559</v>
      </c>
      <c r="E81" s="185"/>
      <c r="F81" s="185"/>
      <c r="G81" s="185"/>
      <c r="H81" s="185"/>
      <c r="I81" s="185"/>
      <c r="J81" s="186">
        <f>J407</f>
        <v>0</v>
      </c>
      <c r="K81" s="127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9" customFormat="1" ht="24.96" customHeight="1">
      <c r="A82" s="9"/>
      <c r="B82" s="177"/>
      <c r="C82" s="178"/>
      <c r="D82" s="179" t="s">
        <v>139</v>
      </c>
      <c r="E82" s="180"/>
      <c r="F82" s="180"/>
      <c r="G82" s="180"/>
      <c r="H82" s="180"/>
      <c r="I82" s="180"/>
      <c r="J82" s="181">
        <f>J422</f>
        <v>0</v>
      </c>
      <c r="K82" s="178"/>
      <c r="L82" s="182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2" customFormat="1" ht="21.84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61"/>
      <c r="C84" s="62"/>
      <c r="D84" s="62"/>
      <c r="E84" s="62"/>
      <c r="F84" s="62"/>
      <c r="G84" s="62"/>
      <c r="H84" s="62"/>
      <c r="I84" s="62"/>
      <c r="J84" s="62"/>
      <c r="K84" s="6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8" s="2" customFormat="1" ht="6.96" customHeight="1">
      <c r="A88" s="40"/>
      <c r="B88" s="63"/>
      <c r="C88" s="64"/>
      <c r="D88" s="64"/>
      <c r="E88" s="64"/>
      <c r="F88" s="64"/>
      <c r="G88" s="64"/>
      <c r="H88" s="64"/>
      <c r="I88" s="64"/>
      <c r="J88" s="64"/>
      <c r="K88" s="64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4.96" customHeight="1">
      <c r="A89" s="40"/>
      <c r="B89" s="41"/>
      <c r="C89" s="25" t="s">
        <v>140</v>
      </c>
      <c r="D89" s="42"/>
      <c r="E89" s="42"/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16</v>
      </c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6.25" customHeight="1">
      <c r="A92" s="40"/>
      <c r="B92" s="41"/>
      <c r="C92" s="42"/>
      <c r="D92" s="42"/>
      <c r="E92" s="172" t="str">
        <f>E7</f>
        <v>D.2.8 - PŘEDINVESTICE - ENERGOCENTRUM (ZE STAVBY REKONSTRUKCE A STAVEBNÍ ÚPRAVY MĚSTSKÉHO PLAVECKÉHO BAZÉNU V LIBERCI)</v>
      </c>
      <c r="F92" s="34"/>
      <c r="G92" s="34"/>
      <c r="H92" s="34"/>
      <c r="I92" s="42"/>
      <c r="J92" s="42"/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" customFormat="1" ht="12" customHeight="1">
      <c r="B93" s="23"/>
      <c r="C93" s="34" t="s">
        <v>125</v>
      </c>
      <c r="D93" s="24"/>
      <c r="E93" s="24"/>
      <c r="F93" s="24"/>
      <c r="G93" s="24"/>
      <c r="H93" s="24"/>
      <c r="I93" s="24"/>
      <c r="J93" s="24"/>
      <c r="K93" s="24"/>
      <c r="L93" s="22"/>
    </row>
    <row r="94" s="2" customFormat="1" ht="16.5" customHeight="1">
      <c r="A94" s="40"/>
      <c r="B94" s="41"/>
      <c r="C94" s="42"/>
      <c r="D94" s="42"/>
      <c r="E94" s="172" t="s">
        <v>126</v>
      </c>
      <c r="F94" s="42"/>
      <c r="G94" s="42"/>
      <c r="H94" s="42"/>
      <c r="I94" s="42"/>
      <c r="J94" s="42"/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4" t="s">
        <v>127</v>
      </c>
      <c r="D95" s="42"/>
      <c r="E95" s="42"/>
      <c r="F95" s="42"/>
      <c r="G95" s="42"/>
      <c r="H95" s="42"/>
      <c r="I95" s="42"/>
      <c r="J95" s="42"/>
      <c r="K95" s="42"/>
      <c r="L95" s="14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6.5" customHeight="1">
      <c r="A96" s="40"/>
      <c r="B96" s="41"/>
      <c r="C96" s="42"/>
      <c r="D96" s="42"/>
      <c r="E96" s="71" t="str">
        <f>E11</f>
        <v>NS - NOVÝ STAV</v>
      </c>
      <c r="F96" s="42"/>
      <c r="G96" s="42"/>
      <c r="H96" s="42"/>
      <c r="I96" s="42"/>
      <c r="J96" s="42"/>
      <c r="K96" s="42"/>
      <c r="L96" s="147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47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2" customHeight="1">
      <c r="A98" s="40"/>
      <c r="B98" s="41"/>
      <c r="C98" s="34" t="s">
        <v>22</v>
      </c>
      <c r="D98" s="42"/>
      <c r="E98" s="42"/>
      <c r="F98" s="29" t="str">
        <f>F14</f>
        <v>Tržní náměstí 1338, 460 01 Liberec</v>
      </c>
      <c r="G98" s="42"/>
      <c r="H98" s="42"/>
      <c r="I98" s="34" t="s">
        <v>24</v>
      </c>
      <c r="J98" s="74" t="str">
        <f>IF(J14="","",J14)</f>
        <v>10. 10. 2022</v>
      </c>
      <c r="K98" s="42"/>
      <c r="L98" s="147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6.96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47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40.05" customHeight="1">
      <c r="A100" s="40"/>
      <c r="B100" s="41"/>
      <c r="C100" s="34" t="s">
        <v>26</v>
      </c>
      <c r="D100" s="42"/>
      <c r="E100" s="42"/>
      <c r="F100" s="29" t="str">
        <f>E17</f>
        <v>STATUTÁRNÍ MĚSTO LIBEREC</v>
      </c>
      <c r="G100" s="42"/>
      <c r="H100" s="42"/>
      <c r="I100" s="34" t="s">
        <v>34</v>
      </c>
      <c r="J100" s="38" t="str">
        <f>E23</f>
        <v>ATELIER 11 HRADEC KRÁLOVÉ s.r.o.</v>
      </c>
      <c r="K100" s="42"/>
      <c r="L100" s="147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25.65" customHeight="1">
      <c r="A101" s="40"/>
      <c r="B101" s="41"/>
      <c r="C101" s="34" t="s">
        <v>32</v>
      </c>
      <c r="D101" s="42"/>
      <c r="E101" s="42"/>
      <c r="F101" s="29" t="str">
        <f>IF(E20="","",E20)</f>
        <v>Vyplň údaj</v>
      </c>
      <c r="G101" s="42"/>
      <c r="H101" s="42"/>
      <c r="I101" s="34" t="s">
        <v>39</v>
      </c>
      <c r="J101" s="38" t="str">
        <f>E26</f>
        <v>PROPOS Liberec s.r.o.</v>
      </c>
      <c r="K101" s="42"/>
      <c r="L101" s="147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0.32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147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11" customFormat="1" ht="29.28" customHeight="1">
      <c r="A103" s="188"/>
      <c r="B103" s="189"/>
      <c r="C103" s="190" t="s">
        <v>141</v>
      </c>
      <c r="D103" s="191" t="s">
        <v>64</v>
      </c>
      <c r="E103" s="191" t="s">
        <v>60</v>
      </c>
      <c r="F103" s="191" t="s">
        <v>61</v>
      </c>
      <c r="G103" s="191" t="s">
        <v>142</v>
      </c>
      <c r="H103" s="191" t="s">
        <v>143</v>
      </c>
      <c r="I103" s="191" t="s">
        <v>144</v>
      </c>
      <c r="J103" s="191" t="s">
        <v>131</v>
      </c>
      <c r="K103" s="192" t="s">
        <v>145</v>
      </c>
      <c r="L103" s="193"/>
      <c r="M103" s="94" t="s">
        <v>21</v>
      </c>
      <c r="N103" s="95" t="s">
        <v>49</v>
      </c>
      <c r="O103" s="95" t="s">
        <v>146</v>
      </c>
      <c r="P103" s="95" t="s">
        <v>147</v>
      </c>
      <c r="Q103" s="95" t="s">
        <v>148</v>
      </c>
      <c r="R103" s="95" t="s">
        <v>149</v>
      </c>
      <c r="S103" s="95" t="s">
        <v>150</v>
      </c>
      <c r="T103" s="96" t="s">
        <v>151</v>
      </c>
      <c r="U103" s="188"/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</row>
    <row r="104" s="2" customFormat="1" ht="22.8" customHeight="1">
      <c r="A104" s="40"/>
      <c r="B104" s="41"/>
      <c r="C104" s="101" t="s">
        <v>152</v>
      </c>
      <c r="D104" s="42"/>
      <c r="E104" s="42"/>
      <c r="F104" s="42"/>
      <c r="G104" s="42"/>
      <c r="H104" s="42"/>
      <c r="I104" s="42"/>
      <c r="J104" s="194">
        <f>BK104</f>
        <v>0</v>
      </c>
      <c r="K104" s="42"/>
      <c r="L104" s="46"/>
      <c r="M104" s="97"/>
      <c r="N104" s="195"/>
      <c r="O104" s="98"/>
      <c r="P104" s="196">
        <f>P105+P270+P422</f>
        <v>0</v>
      </c>
      <c r="Q104" s="98"/>
      <c r="R104" s="196">
        <f>R105+R270+R422</f>
        <v>161.4426594</v>
      </c>
      <c r="S104" s="98"/>
      <c r="T104" s="197">
        <f>T105+T270+T422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78</v>
      </c>
      <c r="AU104" s="19" t="s">
        <v>132</v>
      </c>
      <c r="BK104" s="198">
        <f>BK105+BK270+BK422</f>
        <v>0</v>
      </c>
    </row>
    <row r="105" s="12" customFormat="1" ht="25.92" customHeight="1">
      <c r="A105" s="12"/>
      <c r="B105" s="199"/>
      <c r="C105" s="200"/>
      <c r="D105" s="201" t="s">
        <v>78</v>
      </c>
      <c r="E105" s="202" t="s">
        <v>153</v>
      </c>
      <c r="F105" s="202" t="s">
        <v>154</v>
      </c>
      <c r="G105" s="200"/>
      <c r="H105" s="200"/>
      <c r="I105" s="203"/>
      <c r="J105" s="204">
        <f>BK105</f>
        <v>0</v>
      </c>
      <c r="K105" s="200"/>
      <c r="L105" s="205"/>
      <c r="M105" s="206"/>
      <c r="N105" s="207"/>
      <c r="O105" s="207"/>
      <c r="P105" s="208">
        <f>P106+P117+P129+P172+P202+P242+P267</f>
        <v>0</v>
      </c>
      <c r="Q105" s="207"/>
      <c r="R105" s="208">
        <f>R106+R117+R129+R172+R202+R242+R267</f>
        <v>153.02996339999999</v>
      </c>
      <c r="S105" s="207"/>
      <c r="T105" s="209">
        <f>T106+T117+T129+T172+T202+T242+T267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0" t="s">
        <v>86</v>
      </c>
      <c r="AT105" s="211" t="s">
        <v>78</v>
      </c>
      <c r="AU105" s="211" t="s">
        <v>79</v>
      </c>
      <c r="AY105" s="210" t="s">
        <v>155</v>
      </c>
      <c r="BK105" s="212">
        <f>BK106+BK117+BK129+BK172+BK202+BK242+BK267</f>
        <v>0</v>
      </c>
    </row>
    <row r="106" s="12" customFormat="1" ht="22.8" customHeight="1">
      <c r="A106" s="12"/>
      <c r="B106" s="199"/>
      <c r="C106" s="200"/>
      <c r="D106" s="201" t="s">
        <v>78</v>
      </c>
      <c r="E106" s="213" t="s">
        <v>86</v>
      </c>
      <c r="F106" s="213" t="s">
        <v>156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SUM(P107:P116)</f>
        <v>0</v>
      </c>
      <c r="Q106" s="207"/>
      <c r="R106" s="208">
        <f>SUM(R107:R116)</f>
        <v>0</v>
      </c>
      <c r="S106" s="207"/>
      <c r="T106" s="209">
        <f>SUM(T107:T116)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86</v>
      </c>
      <c r="AT106" s="211" t="s">
        <v>78</v>
      </c>
      <c r="AU106" s="211" t="s">
        <v>86</v>
      </c>
      <c r="AY106" s="210" t="s">
        <v>155</v>
      </c>
      <c r="BK106" s="212">
        <f>SUM(BK107:BK116)</f>
        <v>0</v>
      </c>
    </row>
    <row r="107" s="2" customFormat="1" ht="24.15" customHeight="1">
      <c r="A107" s="40"/>
      <c r="B107" s="41"/>
      <c r="C107" s="215" t="s">
        <v>86</v>
      </c>
      <c r="D107" s="215" t="s">
        <v>157</v>
      </c>
      <c r="E107" s="216" t="s">
        <v>560</v>
      </c>
      <c r="F107" s="217" t="s">
        <v>561</v>
      </c>
      <c r="G107" s="218" t="s">
        <v>160</v>
      </c>
      <c r="H107" s="219">
        <v>23.068000000000001</v>
      </c>
      <c r="I107" s="220"/>
      <c r="J107" s="221">
        <f>ROUND(I107*H107,2)</f>
        <v>0</v>
      </c>
      <c r="K107" s="217" t="s">
        <v>161</v>
      </c>
      <c r="L107" s="46"/>
      <c r="M107" s="222" t="s">
        <v>21</v>
      </c>
      <c r="N107" s="223" t="s">
        <v>50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162</v>
      </c>
      <c r="AT107" s="226" t="s">
        <v>157</v>
      </c>
      <c r="AU107" s="226" t="s">
        <v>88</v>
      </c>
      <c r="AY107" s="19" t="s">
        <v>155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86</v>
      </c>
      <c r="BK107" s="227">
        <f>ROUND(I107*H107,2)</f>
        <v>0</v>
      </c>
      <c r="BL107" s="19" t="s">
        <v>162</v>
      </c>
      <c r="BM107" s="226" t="s">
        <v>562</v>
      </c>
    </row>
    <row r="108" s="2" customFormat="1">
      <c r="A108" s="40"/>
      <c r="B108" s="41"/>
      <c r="C108" s="42"/>
      <c r="D108" s="228" t="s">
        <v>164</v>
      </c>
      <c r="E108" s="42"/>
      <c r="F108" s="229" t="s">
        <v>563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164</v>
      </c>
      <c r="AU108" s="19" t="s">
        <v>88</v>
      </c>
    </row>
    <row r="109" s="14" customFormat="1">
      <c r="A109" s="14"/>
      <c r="B109" s="244"/>
      <c r="C109" s="245"/>
      <c r="D109" s="235" t="s">
        <v>166</v>
      </c>
      <c r="E109" s="246" t="s">
        <v>21</v>
      </c>
      <c r="F109" s="247" t="s">
        <v>564</v>
      </c>
      <c r="G109" s="245"/>
      <c r="H109" s="248">
        <v>12.960000000000001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166</v>
      </c>
      <c r="AU109" s="254" t="s">
        <v>88</v>
      </c>
      <c r="AV109" s="14" t="s">
        <v>88</v>
      </c>
      <c r="AW109" s="14" t="s">
        <v>38</v>
      </c>
      <c r="AX109" s="14" t="s">
        <v>79</v>
      </c>
      <c r="AY109" s="254" t="s">
        <v>155</v>
      </c>
    </row>
    <row r="110" s="14" customFormat="1">
      <c r="A110" s="14"/>
      <c r="B110" s="244"/>
      <c r="C110" s="245"/>
      <c r="D110" s="235" t="s">
        <v>166</v>
      </c>
      <c r="E110" s="246" t="s">
        <v>21</v>
      </c>
      <c r="F110" s="247" t="s">
        <v>565</v>
      </c>
      <c r="G110" s="245"/>
      <c r="H110" s="248">
        <v>3.9710000000000001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166</v>
      </c>
      <c r="AU110" s="254" t="s">
        <v>88</v>
      </c>
      <c r="AV110" s="14" t="s">
        <v>88</v>
      </c>
      <c r="AW110" s="14" t="s">
        <v>38</v>
      </c>
      <c r="AX110" s="14" t="s">
        <v>79</v>
      </c>
      <c r="AY110" s="254" t="s">
        <v>155</v>
      </c>
    </row>
    <row r="111" s="14" customFormat="1">
      <c r="A111" s="14"/>
      <c r="B111" s="244"/>
      <c r="C111" s="245"/>
      <c r="D111" s="235" t="s">
        <v>166</v>
      </c>
      <c r="E111" s="246" t="s">
        <v>21</v>
      </c>
      <c r="F111" s="247" t="s">
        <v>566</v>
      </c>
      <c r="G111" s="245"/>
      <c r="H111" s="248">
        <v>6.1369999999999996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166</v>
      </c>
      <c r="AU111" s="254" t="s">
        <v>88</v>
      </c>
      <c r="AV111" s="14" t="s">
        <v>88</v>
      </c>
      <c r="AW111" s="14" t="s">
        <v>38</v>
      </c>
      <c r="AX111" s="14" t="s">
        <v>79</v>
      </c>
      <c r="AY111" s="254" t="s">
        <v>155</v>
      </c>
    </row>
    <row r="112" s="16" customFormat="1">
      <c r="A112" s="16"/>
      <c r="B112" s="266"/>
      <c r="C112" s="267"/>
      <c r="D112" s="235" t="s">
        <v>166</v>
      </c>
      <c r="E112" s="268" t="s">
        <v>21</v>
      </c>
      <c r="F112" s="269" t="s">
        <v>180</v>
      </c>
      <c r="G112" s="267"/>
      <c r="H112" s="270">
        <v>23.068000000000001</v>
      </c>
      <c r="I112" s="271"/>
      <c r="J112" s="267"/>
      <c r="K112" s="267"/>
      <c r="L112" s="272"/>
      <c r="M112" s="273"/>
      <c r="N112" s="274"/>
      <c r="O112" s="274"/>
      <c r="P112" s="274"/>
      <c r="Q112" s="274"/>
      <c r="R112" s="274"/>
      <c r="S112" s="274"/>
      <c r="T112" s="275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T112" s="276" t="s">
        <v>166</v>
      </c>
      <c r="AU112" s="276" t="s">
        <v>88</v>
      </c>
      <c r="AV112" s="16" t="s">
        <v>162</v>
      </c>
      <c r="AW112" s="16" t="s">
        <v>38</v>
      </c>
      <c r="AX112" s="16" t="s">
        <v>86</v>
      </c>
      <c r="AY112" s="276" t="s">
        <v>155</v>
      </c>
    </row>
    <row r="113" s="2" customFormat="1" ht="16.5" customHeight="1">
      <c r="A113" s="40"/>
      <c r="B113" s="41"/>
      <c r="C113" s="281" t="s">
        <v>88</v>
      </c>
      <c r="D113" s="281" t="s">
        <v>567</v>
      </c>
      <c r="E113" s="282" t="s">
        <v>568</v>
      </c>
      <c r="F113" s="283" t="s">
        <v>569</v>
      </c>
      <c r="G113" s="284" t="s">
        <v>239</v>
      </c>
      <c r="H113" s="285">
        <v>20.760999999999999</v>
      </c>
      <c r="I113" s="286"/>
      <c r="J113" s="287">
        <f>ROUND(I113*H113,2)</f>
        <v>0</v>
      </c>
      <c r="K113" s="283" t="s">
        <v>161</v>
      </c>
      <c r="L113" s="288"/>
      <c r="M113" s="289" t="s">
        <v>21</v>
      </c>
      <c r="N113" s="290" t="s">
        <v>50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208</v>
      </c>
      <c r="AT113" s="226" t="s">
        <v>567</v>
      </c>
      <c r="AU113" s="226" t="s">
        <v>88</v>
      </c>
      <c r="AY113" s="19" t="s">
        <v>155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86</v>
      </c>
      <c r="BK113" s="227">
        <f>ROUND(I113*H113,2)</f>
        <v>0</v>
      </c>
      <c r="BL113" s="19" t="s">
        <v>162</v>
      </c>
      <c r="BM113" s="226" t="s">
        <v>570</v>
      </c>
    </row>
    <row r="114" s="14" customFormat="1">
      <c r="A114" s="14"/>
      <c r="B114" s="244"/>
      <c r="C114" s="245"/>
      <c r="D114" s="235" t="s">
        <v>166</v>
      </c>
      <c r="E114" s="246" t="s">
        <v>21</v>
      </c>
      <c r="F114" s="247" t="s">
        <v>571</v>
      </c>
      <c r="G114" s="245"/>
      <c r="H114" s="248">
        <v>20.760999999999999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166</v>
      </c>
      <c r="AU114" s="254" t="s">
        <v>88</v>
      </c>
      <c r="AV114" s="14" t="s">
        <v>88</v>
      </c>
      <c r="AW114" s="14" t="s">
        <v>38</v>
      </c>
      <c r="AX114" s="14" t="s">
        <v>86</v>
      </c>
      <c r="AY114" s="254" t="s">
        <v>155</v>
      </c>
    </row>
    <row r="115" s="2" customFormat="1" ht="16.5" customHeight="1">
      <c r="A115" s="40"/>
      <c r="B115" s="41"/>
      <c r="C115" s="281" t="s">
        <v>172</v>
      </c>
      <c r="D115" s="281" t="s">
        <v>567</v>
      </c>
      <c r="E115" s="282" t="s">
        <v>572</v>
      </c>
      <c r="F115" s="283" t="s">
        <v>573</v>
      </c>
      <c r="G115" s="284" t="s">
        <v>239</v>
      </c>
      <c r="H115" s="285">
        <v>20.760999999999999</v>
      </c>
      <c r="I115" s="286"/>
      <c r="J115" s="287">
        <f>ROUND(I115*H115,2)</f>
        <v>0</v>
      </c>
      <c r="K115" s="283" t="s">
        <v>161</v>
      </c>
      <c r="L115" s="288"/>
      <c r="M115" s="289" t="s">
        <v>21</v>
      </c>
      <c r="N115" s="290" t="s">
        <v>50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208</v>
      </c>
      <c r="AT115" s="226" t="s">
        <v>567</v>
      </c>
      <c r="AU115" s="226" t="s">
        <v>88</v>
      </c>
      <c r="AY115" s="19" t="s">
        <v>155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86</v>
      </c>
      <c r="BK115" s="227">
        <f>ROUND(I115*H115,2)</f>
        <v>0</v>
      </c>
      <c r="BL115" s="19" t="s">
        <v>162</v>
      </c>
      <c r="BM115" s="226" t="s">
        <v>574</v>
      </c>
    </row>
    <row r="116" s="14" customFormat="1">
      <c r="A116" s="14"/>
      <c r="B116" s="244"/>
      <c r="C116" s="245"/>
      <c r="D116" s="235" t="s">
        <v>166</v>
      </c>
      <c r="E116" s="246" t="s">
        <v>21</v>
      </c>
      <c r="F116" s="247" t="s">
        <v>571</v>
      </c>
      <c r="G116" s="245"/>
      <c r="H116" s="248">
        <v>20.760999999999999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166</v>
      </c>
      <c r="AU116" s="254" t="s">
        <v>88</v>
      </c>
      <c r="AV116" s="14" t="s">
        <v>88</v>
      </c>
      <c r="AW116" s="14" t="s">
        <v>38</v>
      </c>
      <c r="AX116" s="14" t="s">
        <v>86</v>
      </c>
      <c r="AY116" s="254" t="s">
        <v>155</v>
      </c>
    </row>
    <row r="117" s="12" customFormat="1" ht="22.8" customHeight="1">
      <c r="A117" s="12"/>
      <c r="B117" s="199"/>
      <c r="C117" s="200"/>
      <c r="D117" s="201" t="s">
        <v>78</v>
      </c>
      <c r="E117" s="213" t="s">
        <v>88</v>
      </c>
      <c r="F117" s="213" t="s">
        <v>575</v>
      </c>
      <c r="G117" s="200"/>
      <c r="H117" s="200"/>
      <c r="I117" s="203"/>
      <c r="J117" s="214">
        <f>BK117</f>
        <v>0</v>
      </c>
      <c r="K117" s="200"/>
      <c r="L117" s="205"/>
      <c r="M117" s="206"/>
      <c r="N117" s="207"/>
      <c r="O117" s="207"/>
      <c r="P117" s="208">
        <f>SUM(P118:P128)</f>
        <v>0</v>
      </c>
      <c r="Q117" s="207"/>
      <c r="R117" s="208">
        <f>SUM(R118:R128)</f>
        <v>3.0039600399999999</v>
      </c>
      <c r="S117" s="207"/>
      <c r="T117" s="209">
        <f>SUM(T118:T128)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10" t="s">
        <v>86</v>
      </c>
      <c r="AT117" s="211" t="s">
        <v>78</v>
      </c>
      <c r="AU117" s="211" t="s">
        <v>86</v>
      </c>
      <c r="AY117" s="210" t="s">
        <v>155</v>
      </c>
      <c r="BK117" s="212">
        <f>SUM(BK118:BK128)</f>
        <v>0</v>
      </c>
    </row>
    <row r="118" s="2" customFormat="1" ht="21.75" customHeight="1">
      <c r="A118" s="40"/>
      <c r="B118" s="41"/>
      <c r="C118" s="215" t="s">
        <v>162</v>
      </c>
      <c r="D118" s="215" t="s">
        <v>157</v>
      </c>
      <c r="E118" s="216" t="s">
        <v>576</v>
      </c>
      <c r="F118" s="217" t="s">
        <v>577</v>
      </c>
      <c r="G118" s="218" t="s">
        <v>160</v>
      </c>
      <c r="H118" s="219">
        <v>1.1519999999999999</v>
      </c>
      <c r="I118" s="220"/>
      <c r="J118" s="221">
        <f>ROUND(I118*H118,2)</f>
        <v>0</v>
      </c>
      <c r="K118" s="217" t="s">
        <v>161</v>
      </c>
      <c r="L118" s="46"/>
      <c r="M118" s="222" t="s">
        <v>21</v>
      </c>
      <c r="N118" s="223" t="s">
        <v>50</v>
      </c>
      <c r="O118" s="86"/>
      <c r="P118" s="224">
        <f>O118*H118</f>
        <v>0</v>
      </c>
      <c r="Q118" s="224">
        <v>2.5018699999999998</v>
      </c>
      <c r="R118" s="224">
        <f>Q118*H118</f>
        <v>2.8821542399999998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162</v>
      </c>
      <c r="AT118" s="226" t="s">
        <v>157</v>
      </c>
      <c r="AU118" s="226" t="s">
        <v>88</v>
      </c>
      <c r="AY118" s="19" t="s">
        <v>155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86</v>
      </c>
      <c r="BK118" s="227">
        <f>ROUND(I118*H118,2)</f>
        <v>0</v>
      </c>
      <c r="BL118" s="19" t="s">
        <v>162</v>
      </c>
      <c r="BM118" s="226" t="s">
        <v>578</v>
      </c>
    </row>
    <row r="119" s="2" customFormat="1">
      <c r="A119" s="40"/>
      <c r="B119" s="41"/>
      <c r="C119" s="42"/>
      <c r="D119" s="228" t="s">
        <v>164</v>
      </c>
      <c r="E119" s="42"/>
      <c r="F119" s="229" t="s">
        <v>579</v>
      </c>
      <c r="G119" s="42"/>
      <c r="H119" s="42"/>
      <c r="I119" s="230"/>
      <c r="J119" s="42"/>
      <c r="K119" s="42"/>
      <c r="L119" s="46"/>
      <c r="M119" s="231"/>
      <c r="N119" s="23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164</v>
      </c>
      <c r="AU119" s="19" t="s">
        <v>88</v>
      </c>
    </row>
    <row r="120" s="14" customFormat="1">
      <c r="A120" s="14"/>
      <c r="B120" s="244"/>
      <c r="C120" s="245"/>
      <c r="D120" s="235" t="s">
        <v>166</v>
      </c>
      <c r="E120" s="246" t="s">
        <v>21</v>
      </c>
      <c r="F120" s="247" t="s">
        <v>580</v>
      </c>
      <c r="G120" s="245"/>
      <c r="H120" s="248">
        <v>1.1519999999999999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166</v>
      </c>
      <c r="AU120" s="254" t="s">
        <v>88</v>
      </c>
      <c r="AV120" s="14" t="s">
        <v>88</v>
      </c>
      <c r="AW120" s="14" t="s">
        <v>38</v>
      </c>
      <c r="AX120" s="14" t="s">
        <v>86</v>
      </c>
      <c r="AY120" s="254" t="s">
        <v>155</v>
      </c>
    </row>
    <row r="121" s="2" customFormat="1" ht="16.5" customHeight="1">
      <c r="A121" s="40"/>
      <c r="B121" s="41"/>
      <c r="C121" s="215" t="s">
        <v>189</v>
      </c>
      <c r="D121" s="215" t="s">
        <v>157</v>
      </c>
      <c r="E121" s="216" t="s">
        <v>581</v>
      </c>
      <c r="F121" s="217" t="s">
        <v>582</v>
      </c>
      <c r="G121" s="218" t="s">
        <v>199</v>
      </c>
      <c r="H121" s="219">
        <v>2.0800000000000001</v>
      </c>
      <c r="I121" s="220"/>
      <c r="J121" s="221">
        <f>ROUND(I121*H121,2)</f>
        <v>0</v>
      </c>
      <c r="K121" s="217" t="s">
        <v>161</v>
      </c>
      <c r="L121" s="46"/>
      <c r="M121" s="222" t="s">
        <v>21</v>
      </c>
      <c r="N121" s="223" t="s">
        <v>50</v>
      </c>
      <c r="O121" s="86"/>
      <c r="P121" s="224">
        <f>O121*H121</f>
        <v>0</v>
      </c>
      <c r="Q121" s="224">
        <v>0.00247</v>
      </c>
      <c r="R121" s="224">
        <f>Q121*H121</f>
        <v>0.0051376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162</v>
      </c>
      <c r="AT121" s="226" t="s">
        <v>157</v>
      </c>
      <c r="AU121" s="226" t="s">
        <v>88</v>
      </c>
      <c r="AY121" s="19" t="s">
        <v>155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86</v>
      </c>
      <c r="BK121" s="227">
        <f>ROUND(I121*H121,2)</f>
        <v>0</v>
      </c>
      <c r="BL121" s="19" t="s">
        <v>162</v>
      </c>
      <c r="BM121" s="226" t="s">
        <v>583</v>
      </c>
    </row>
    <row r="122" s="2" customFormat="1">
      <c r="A122" s="40"/>
      <c r="B122" s="41"/>
      <c r="C122" s="42"/>
      <c r="D122" s="228" t="s">
        <v>164</v>
      </c>
      <c r="E122" s="42"/>
      <c r="F122" s="229" t="s">
        <v>584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164</v>
      </c>
      <c r="AU122" s="19" t="s">
        <v>88</v>
      </c>
    </row>
    <row r="123" s="14" customFormat="1">
      <c r="A123" s="14"/>
      <c r="B123" s="244"/>
      <c r="C123" s="245"/>
      <c r="D123" s="235" t="s">
        <v>166</v>
      </c>
      <c r="E123" s="246" t="s">
        <v>21</v>
      </c>
      <c r="F123" s="247" t="s">
        <v>585</v>
      </c>
      <c r="G123" s="245"/>
      <c r="H123" s="248">
        <v>2.0800000000000001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166</v>
      </c>
      <c r="AU123" s="254" t="s">
        <v>88</v>
      </c>
      <c r="AV123" s="14" t="s">
        <v>88</v>
      </c>
      <c r="AW123" s="14" t="s">
        <v>38</v>
      </c>
      <c r="AX123" s="14" t="s">
        <v>86</v>
      </c>
      <c r="AY123" s="254" t="s">
        <v>155</v>
      </c>
    </row>
    <row r="124" s="2" customFormat="1" ht="16.5" customHeight="1">
      <c r="A124" s="40"/>
      <c r="B124" s="41"/>
      <c r="C124" s="215" t="s">
        <v>196</v>
      </c>
      <c r="D124" s="215" t="s">
        <v>157</v>
      </c>
      <c r="E124" s="216" t="s">
        <v>586</v>
      </c>
      <c r="F124" s="217" t="s">
        <v>587</v>
      </c>
      <c r="G124" s="218" t="s">
        <v>199</v>
      </c>
      <c r="H124" s="219">
        <v>2.0800000000000001</v>
      </c>
      <c r="I124" s="220"/>
      <c r="J124" s="221">
        <f>ROUND(I124*H124,2)</f>
        <v>0</v>
      </c>
      <c r="K124" s="217" t="s">
        <v>161</v>
      </c>
      <c r="L124" s="46"/>
      <c r="M124" s="222" t="s">
        <v>21</v>
      </c>
      <c r="N124" s="223" t="s">
        <v>50</v>
      </c>
      <c r="O124" s="86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6" t="s">
        <v>162</v>
      </c>
      <c r="AT124" s="226" t="s">
        <v>157</v>
      </c>
      <c r="AU124" s="226" t="s">
        <v>88</v>
      </c>
      <c r="AY124" s="19" t="s">
        <v>155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86</v>
      </c>
      <c r="BK124" s="227">
        <f>ROUND(I124*H124,2)</f>
        <v>0</v>
      </c>
      <c r="BL124" s="19" t="s">
        <v>162</v>
      </c>
      <c r="BM124" s="226" t="s">
        <v>588</v>
      </c>
    </row>
    <row r="125" s="2" customFormat="1">
      <c r="A125" s="40"/>
      <c r="B125" s="41"/>
      <c r="C125" s="42"/>
      <c r="D125" s="228" t="s">
        <v>164</v>
      </c>
      <c r="E125" s="42"/>
      <c r="F125" s="229" t="s">
        <v>589</v>
      </c>
      <c r="G125" s="42"/>
      <c r="H125" s="42"/>
      <c r="I125" s="230"/>
      <c r="J125" s="42"/>
      <c r="K125" s="42"/>
      <c r="L125" s="46"/>
      <c r="M125" s="231"/>
      <c r="N125" s="23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164</v>
      </c>
      <c r="AU125" s="19" t="s">
        <v>88</v>
      </c>
    </row>
    <row r="126" s="2" customFormat="1" ht="16.5" customHeight="1">
      <c r="A126" s="40"/>
      <c r="B126" s="41"/>
      <c r="C126" s="215" t="s">
        <v>203</v>
      </c>
      <c r="D126" s="215" t="s">
        <v>157</v>
      </c>
      <c r="E126" s="216" t="s">
        <v>590</v>
      </c>
      <c r="F126" s="217" t="s">
        <v>591</v>
      </c>
      <c r="G126" s="218" t="s">
        <v>239</v>
      </c>
      <c r="H126" s="219">
        <v>0.11</v>
      </c>
      <c r="I126" s="220"/>
      <c r="J126" s="221">
        <f>ROUND(I126*H126,2)</f>
        <v>0</v>
      </c>
      <c r="K126" s="217" t="s">
        <v>161</v>
      </c>
      <c r="L126" s="46"/>
      <c r="M126" s="222" t="s">
        <v>21</v>
      </c>
      <c r="N126" s="223" t="s">
        <v>50</v>
      </c>
      <c r="O126" s="86"/>
      <c r="P126" s="224">
        <f>O126*H126</f>
        <v>0</v>
      </c>
      <c r="Q126" s="224">
        <v>1.0606199999999999</v>
      </c>
      <c r="R126" s="224">
        <f>Q126*H126</f>
        <v>0.11666819999999999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162</v>
      </c>
      <c r="AT126" s="226" t="s">
        <v>157</v>
      </c>
      <c r="AU126" s="226" t="s">
        <v>88</v>
      </c>
      <c r="AY126" s="19" t="s">
        <v>155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86</v>
      </c>
      <c r="BK126" s="227">
        <f>ROUND(I126*H126,2)</f>
        <v>0</v>
      </c>
      <c r="BL126" s="19" t="s">
        <v>162</v>
      </c>
      <c r="BM126" s="226" t="s">
        <v>592</v>
      </c>
    </row>
    <row r="127" s="2" customFormat="1">
      <c r="A127" s="40"/>
      <c r="B127" s="41"/>
      <c r="C127" s="42"/>
      <c r="D127" s="228" t="s">
        <v>164</v>
      </c>
      <c r="E127" s="42"/>
      <c r="F127" s="229" t="s">
        <v>593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164</v>
      </c>
      <c r="AU127" s="19" t="s">
        <v>88</v>
      </c>
    </row>
    <row r="128" s="14" customFormat="1">
      <c r="A128" s="14"/>
      <c r="B128" s="244"/>
      <c r="C128" s="245"/>
      <c r="D128" s="235" t="s">
        <v>166</v>
      </c>
      <c r="E128" s="246" t="s">
        <v>21</v>
      </c>
      <c r="F128" s="247" t="s">
        <v>594</v>
      </c>
      <c r="G128" s="245"/>
      <c r="H128" s="248">
        <v>0.11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166</v>
      </c>
      <c r="AU128" s="254" t="s">
        <v>88</v>
      </c>
      <c r="AV128" s="14" t="s">
        <v>88</v>
      </c>
      <c r="AW128" s="14" t="s">
        <v>38</v>
      </c>
      <c r="AX128" s="14" t="s">
        <v>86</v>
      </c>
      <c r="AY128" s="254" t="s">
        <v>155</v>
      </c>
    </row>
    <row r="129" s="12" customFormat="1" ht="22.8" customHeight="1">
      <c r="A129" s="12"/>
      <c r="B129" s="199"/>
      <c r="C129" s="200"/>
      <c r="D129" s="201" t="s">
        <v>78</v>
      </c>
      <c r="E129" s="213" t="s">
        <v>172</v>
      </c>
      <c r="F129" s="213" t="s">
        <v>595</v>
      </c>
      <c r="G129" s="200"/>
      <c r="H129" s="200"/>
      <c r="I129" s="203"/>
      <c r="J129" s="214">
        <f>BK129</f>
        <v>0</v>
      </c>
      <c r="K129" s="200"/>
      <c r="L129" s="205"/>
      <c r="M129" s="206"/>
      <c r="N129" s="207"/>
      <c r="O129" s="207"/>
      <c r="P129" s="208">
        <f>SUM(P130:P171)</f>
        <v>0</v>
      </c>
      <c r="Q129" s="207"/>
      <c r="R129" s="208">
        <f>SUM(R130:R171)</f>
        <v>35.709445939999995</v>
      </c>
      <c r="S129" s="207"/>
      <c r="T129" s="209">
        <f>SUM(T130:T171)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86</v>
      </c>
      <c r="AT129" s="211" t="s">
        <v>78</v>
      </c>
      <c r="AU129" s="211" t="s">
        <v>86</v>
      </c>
      <c r="AY129" s="210" t="s">
        <v>155</v>
      </c>
      <c r="BK129" s="212">
        <f>SUM(BK130:BK171)</f>
        <v>0</v>
      </c>
    </row>
    <row r="130" s="2" customFormat="1" ht="24.15" customHeight="1">
      <c r="A130" s="40"/>
      <c r="B130" s="41"/>
      <c r="C130" s="215" t="s">
        <v>208</v>
      </c>
      <c r="D130" s="215" t="s">
        <v>157</v>
      </c>
      <c r="E130" s="216" t="s">
        <v>596</v>
      </c>
      <c r="F130" s="217" t="s">
        <v>597</v>
      </c>
      <c r="G130" s="218" t="s">
        <v>160</v>
      </c>
      <c r="H130" s="219">
        <v>11.039999999999999</v>
      </c>
      <c r="I130" s="220"/>
      <c r="J130" s="221">
        <f>ROUND(I130*H130,2)</f>
        <v>0</v>
      </c>
      <c r="K130" s="217" t="s">
        <v>161</v>
      </c>
      <c r="L130" s="46"/>
      <c r="M130" s="222" t="s">
        <v>21</v>
      </c>
      <c r="N130" s="223" t="s">
        <v>50</v>
      </c>
      <c r="O130" s="86"/>
      <c r="P130" s="224">
        <f>O130*H130</f>
        <v>0</v>
      </c>
      <c r="Q130" s="224">
        <v>1.20225</v>
      </c>
      <c r="R130" s="224">
        <f>Q130*H130</f>
        <v>13.272839999999999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162</v>
      </c>
      <c r="AT130" s="226" t="s">
        <v>157</v>
      </c>
      <c r="AU130" s="226" t="s">
        <v>88</v>
      </c>
      <c r="AY130" s="19" t="s">
        <v>155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86</v>
      </c>
      <c r="BK130" s="227">
        <f>ROUND(I130*H130,2)</f>
        <v>0</v>
      </c>
      <c r="BL130" s="19" t="s">
        <v>162</v>
      </c>
      <c r="BM130" s="226" t="s">
        <v>598</v>
      </c>
    </row>
    <row r="131" s="2" customFormat="1">
      <c r="A131" s="40"/>
      <c r="B131" s="41"/>
      <c r="C131" s="42"/>
      <c r="D131" s="228" t="s">
        <v>164</v>
      </c>
      <c r="E131" s="42"/>
      <c r="F131" s="229" t="s">
        <v>599</v>
      </c>
      <c r="G131" s="42"/>
      <c r="H131" s="42"/>
      <c r="I131" s="230"/>
      <c r="J131" s="42"/>
      <c r="K131" s="42"/>
      <c r="L131" s="46"/>
      <c r="M131" s="231"/>
      <c r="N131" s="23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164</v>
      </c>
      <c r="AU131" s="19" t="s">
        <v>88</v>
      </c>
    </row>
    <row r="132" s="13" customFormat="1">
      <c r="A132" s="13"/>
      <c r="B132" s="233"/>
      <c r="C132" s="234"/>
      <c r="D132" s="235" t="s">
        <v>166</v>
      </c>
      <c r="E132" s="236" t="s">
        <v>21</v>
      </c>
      <c r="F132" s="237" t="s">
        <v>600</v>
      </c>
      <c r="G132" s="234"/>
      <c r="H132" s="236" t="s">
        <v>21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166</v>
      </c>
      <c r="AU132" s="243" t="s">
        <v>88</v>
      </c>
      <c r="AV132" s="13" t="s">
        <v>86</v>
      </c>
      <c r="AW132" s="13" t="s">
        <v>38</v>
      </c>
      <c r="AX132" s="13" t="s">
        <v>79</v>
      </c>
      <c r="AY132" s="243" t="s">
        <v>155</v>
      </c>
    </row>
    <row r="133" s="13" customFormat="1">
      <c r="A133" s="13"/>
      <c r="B133" s="233"/>
      <c r="C133" s="234"/>
      <c r="D133" s="235" t="s">
        <v>166</v>
      </c>
      <c r="E133" s="236" t="s">
        <v>21</v>
      </c>
      <c r="F133" s="237" t="s">
        <v>601</v>
      </c>
      <c r="G133" s="234"/>
      <c r="H133" s="236" t="s">
        <v>21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166</v>
      </c>
      <c r="AU133" s="243" t="s">
        <v>88</v>
      </c>
      <c r="AV133" s="13" t="s">
        <v>86</v>
      </c>
      <c r="AW133" s="13" t="s">
        <v>38</v>
      </c>
      <c r="AX133" s="13" t="s">
        <v>79</v>
      </c>
      <c r="AY133" s="243" t="s">
        <v>155</v>
      </c>
    </row>
    <row r="134" s="14" customFormat="1">
      <c r="A134" s="14"/>
      <c r="B134" s="244"/>
      <c r="C134" s="245"/>
      <c r="D134" s="235" t="s">
        <v>166</v>
      </c>
      <c r="E134" s="246" t="s">
        <v>21</v>
      </c>
      <c r="F134" s="247" t="s">
        <v>602</v>
      </c>
      <c r="G134" s="245"/>
      <c r="H134" s="248">
        <v>11.039999999999999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166</v>
      </c>
      <c r="AU134" s="254" t="s">
        <v>88</v>
      </c>
      <c r="AV134" s="14" t="s">
        <v>88</v>
      </c>
      <c r="AW134" s="14" t="s">
        <v>38</v>
      </c>
      <c r="AX134" s="14" t="s">
        <v>86</v>
      </c>
      <c r="AY134" s="254" t="s">
        <v>155</v>
      </c>
    </row>
    <row r="135" s="2" customFormat="1" ht="24.15" customHeight="1">
      <c r="A135" s="40"/>
      <c r="B135" s="41"/>
      <c r="C135" s="215" t="s">
        <v>214</v>
      </c>
      <c r="D135" s="215" t="s">
        <v>157</v>
      </c>
      <c r="E135" s="216" t="s">
        <v>603</v>
      </c>
      <c r="F135" s="217" t="s">
        <v>604</v>
      </c>
      <c r="G135" s="218" t="s">
        <v>258</v>
      </c>
      <c r="H135" s="219">
        <v>1</v>
      </c>
      <c r="I135" s="220"/>
      <c r="J135" s="221">
        <f>ROUND(I135*H135,2)</f>
        <v>0</v>
      </c>
      <c r="K135" s="217" t="s">
        <v>161</v>
      </c>
      <c r="L135" s="46"/>
      <c r="M135" s="222" t="s">
        <v>21</v>
      </c>
      <c r="N135" s="223" t="s">
        <v>50</v>
      </c>
      <c r="O135" s="86"/>
      <c r="P135" s="224">
        <f>O135*H135</f>
        <v>0</v>
      </c>
      <c r="Q135" s="224">
        <v>0.02588</v>
      </c>
      <c r="R135" s="224">
        <f>Q135*H135</f>
        <v>0.02588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162</v>
      </c>
      <c r="AT135" s="226" t="s">
        <v>157</v>
      </c>
      <c r="AU135" s="226" t="s">
        <v>88</v>
      </c>
      <c r="AY135" s="19" t="s">
        <v>155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86</v>
      </c>
      <c r="BK135" s="227">
        <f>ROUND(I135*H135,2)</f>
        <v>0</v>
      </c>
      <c r="BL135" s="19" t="s">
        <v>162</v>
      </c>
      <c r="BM135" s="226" t="s">
        <v>605</v>
      </c>
    </row>
    <row r="136" s="2" customFormat="1">
      <c r="A136" s="40"/>
      <c r="B136" s="41"/>
      <c r="C136" s="42"/>
      <c r="D136" s="228" t="s">
        <v>164</v>
      </c>
      <c r="E136" s="42"/>
      <c r="F136" s="229" t="s">
        <v>606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164</v>
      </c>
      <c r="AU136" s="19" t="s">
        <v>88</v>
      </c>
    </row>
    <row r="137" s="14" customFormat="1">
      <c r="A137" s="14"/>
      <c r="B137" s="244"/>
      <c r="C137" s="245"/>
      <c r="D137" s="235" t="s">
        <v>166</v>
      </c>
      <c r="E137" s="246" t="s">
        <v>21</v>
      </c>
      <c r="F137" s="247" t="s">
        <v>607</v>
      </c>
      <c r="G137" s="245"/>
      <c r="H137" s="248">
        <v>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166</v>
      </c>
      <c r="AU137" s="254" t="s">
        <v>88</v>
      </c>
      <c r="AV137" s="14" t="s">
        <v>88</v>
      </c>
      <c r="AW137" s="14" t="s">
        <v>38</v>
      </c>
      <c r="AX137" s="14" t="s">
        <v>86</v>
      </c>
      <c r="AY137" s="254" t="s">
        <v>155</v>
      </c>
    </row>
    <row r="138" s="2" customFormat="1" ht="16.5" customHeight="1">
      <c r="A138" s="40"/>
      <c r="B138" s="41"/>
      <c r="C138" s="281" t="s">
        <v>220</v>
      </c>
      <c r="D138" s="281" t="s">
        <v>567</v>
      </c>
      <c r="E138" s="282" t="s">
        <v>608</v>
      </c>
      <c r="F138" s="283" t="s">
        <v>609</v>
      </c>
      <c r="G138" s="284" t="s">
        <v>258</v>
      </c>
      <c r="H138" s="285">
        <v>1</v>
      </c>
      <c r="I138" s="286"/>
      <c r="J138" s="287">
        <f>ROUND(I138*H138,2)</f>
        <v>0</v>
      </c>
      <c r="K138" s="283" t="s">
        <v>161</v>
      </c>
      <c r="L138" s="288"/>
      <c r="M138" s="289" t="s">
        <v>21</v>
      </c>
      <c r="N138" s="290" t="s">
        <v>50</v>
      </c>
      <c r="O138" s="86"/>
      <c r="P138" s="224">
        <f>O138*H138</f>
        <v>0</v>
      </c>
      <c r="Q138" s="224">
        <v>0.070000000000000007</v>
      </c>
      <c r="R138" s="224">
        <f>Q138*H138</f>
        <v>0.070000000000000007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208</v>
      </c>
      <c r="AT138" s="226" t="s">
        <v>567</v>
      </c>
      <c r="AU138" s="226" t="s">
        <v>88</v>
      </c>
      <c r="AY138" s="19" t="s">
        <v>155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86</v>
      </c>
      <c r="BK138" s="227">
        <f>ROUND(I138*H138,2)</f>
        <v>0</v>
      </c>
      <c r="BL138" s="19" t="s">
        <v>162</v>
      </c>
      <c r="BM138" s="226" t="s">
        <v>610</v>
      </c>
    </row>
    <row r="139" s="14" customFormat="1">
      <c r="A139" s="14"/>
      <c r="B139" s="244"/>
      <c r="C139" s="245"/>
      <c r="D139" s="235" t="s">
        <v>166</v>
      </c>
      <c r="E139" s="246" t="s">
        <v>21</v>
      </c>
      <c r="F139" s="247" t="s">
        <v>607</v>
      </c>
      <c r="G139" s="245"/>
      <c r="H139" s="248">
        <v>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166</v>
      </c>
      <c r="AU139" s="254" t="s">
        <v>88</v>
      </c>
      <c r="AV139" s="14" t="s">
        <v>88</v>
      </c>
      <c r="AW139" s="14" t="s">
        <v>38</v>
      </c>
      <c r="AX139" s="14" t="s">
        <v>86</v>
      </c>
      <c r="AY139" s="254" t="s">
        <v>155</v>
      </c>
    </row>
    <row r="140" s="2" customFormat="1" ht="24.15" customHeight="1">
      <c r="A140" s="40"/>
      <c r="B140" s="41"/>
      <c r="C140" s="215" t="s">
        <v>225</v>
      </c>
      <c r="D140" s="215" t="s">
        <v>157</v>
      </c>
      <c r="E140" s="216" t="s">
        <v>611</v>
      </c>
      <c r="F140" s="217" t="s">
        <v>612</v>
      </c>
      <c r="G140" s="218" t="s">
        <v>258</v>
      </c>
      <c r="H140" s="219">
        <v>1</v>
      </c>
      <c r="I140" s="220"/>
      <c r="J140" s="221">
        <f>ROUND(I140*H140,2)</f>
        <v>0</v>
      </c>
      <c r="K140" s="217" t="s">
        <v>161</v>
      </c>
      <c r="L140" s="46"/>
      <c r="M140" s="222" t="s">
        <v>21</v>
      </c>
      <c r="N140" s="223" t="s">
        <v>50</v>
      </c>
      <c r="O140" s="86"/>
      <c r="P140" s="224">
        <f>O140*H140</f>
        <v>0</v>
      </c>
      <c r="Q140" s="224">
        <v>0.030300000000000001</v>
      </c>
      <c r="R140" s="224">
        <f>Q140*H140</f>
        <v>0.030300000000000001</v>
      </c>
      <c r="S140" s="224">
        <v>0</v>
      </c>
      <c r="T140" s="22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6" t="s">
        <v>162</v>
      </c>
      <c r="AT140" s="226" t="s">
        <v>157</v>
      </c>
      <c r="AU140" s="226" t="s">
        <v>88</v>
      </c>
      <c r="AY140" s="19" t="s">
        <v>155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86</v>
      </c>
      <c r="BK140" s="227">
        <f>ROUND(I140*H140,2)</f>
        <v>0</v>
      </c>
      <c r="BL140" s="19" t="s">
        <v>162</v>
      </c>
      <c r="BM140" s="226" t="s">
        <v>613</v>
      </c>
    </row>
    <row r="141" s="2" customFormat="1">
      <c r="A141" s="40"/>
      <c r="B141" s="41"/>
      <c r="C141" s="42"/>
      <c r="D141" s="228" t="s">
        <v>164</v>
      </c>
      <c r="E141" s="42"/>
      <c r="F141" s="229" t="s">
        <v>614</v>
      </c>
      <c r="G141" s="42"/>
      <c r="H141" s="42"/>
      <c r="I141" s="230"/>
      <c r="J141" s="42"/>
      <c r="K141" s="42"/>
      <c r="L141" s="46"/>
      <c r="M141" s="231"/>
      <c r="N141" s="232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164</v>
      </c>
      <c r="AU141" s="19" t="s">
        <v>88</v>
      </c>
    </row>
    <row r="142" s="14" customFormat="1">
      <c r="A142" s="14"/>
      <c r="B142" s="244"/>
      <c r="C142" s="245"/>
      <c r="D142" s="235" t="s">
        <v>166</v>
      </c>
      <c r="E142" s="246" t="s">
        <v>21</v>
      </c>
      <c r="F142" s="247" t="s">
        <v>615</v>
      </c>
      <c r="G142" s="245"/>
      <c r="H142" s="248">
        <v>1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166</v>
      </c>
      <c r="AU142" s="254" t="s">
        <v>88</v>
      </c>
      <c r="AV142" s="14" t="s">
        <v>88</v>
      </c>
      <c r="AW142" s="14" t="s">
        <v>38</v>
      </c>
      <c r="AX142" s="14" t="s">
        <v>86</v>
      </c>
      <c r="AY142" s="254" t="s">
        <v>155</v>
      </c>
    </row>
    <row r="143" s="2" customFormat="1" ht="16.5" customHeight="1">
      <c r="A143" s="40"/>
      <c r="B143" s="41"/>
      <c r="C143" s="281" t="s">
        <v>231</v>
      </c>
      <c r="D143" s="281" t="s">
        <v>567</v>
      </c>
      <c r="E143" s="282" t="s">
        <v>616</v>
      </c>
      <c r="F143" s="283" t="s">
        <v>617</v>
      </c>
      <c r="G143" s="284" t="s">
        <v>258</v>
      </c>
      <c r="H143" s="285">
        <v>1</v>
      </c>
      <c r="I143" s="286"/>
      <c r="J143" s="287">
        <f>ROUND(I143*H143,2)</f>
        <v>0</v>
      </c>
      <c r="K143" s="283" t="s">
        <v>161</v>
      </c>
      <c r="L143" s="288"/>
      <c r="M143" s="289" t="s">
        <v>21</v>
      </c>
      <c r="N143" s="290" t="s">
        <v>50</v>
      </c>
      <c r="O143" s="86"/>
      <c r="P143" s="224">
        <f>O143*H143</f>
        <v>0</v>
      </c>
      <c r="Q143" s="224">
        <v>0.085999999999999993</v>
      </c>
      <c r="R143" s="224">
        <f>Q143*H143</f>
        <v>0.085999999999999993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208</v>
      </c>
      <c r="AT143" s="226" t="s">
        <v>567</v>
      </c>
      <c r="AU143" s="226" t="s">
        <v>88</v>
      </c>
      <c r="AY143" s="19" t="s">
        <v>155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86</v>
      </c>
      <c r="BK143" s="227">
        <f>ROUND(I143*H143,2)</f>
        <v>0</v>
      </c>
      <c r="BL143" s="19" t="s">
        <v>162</v>
      </c>
      <c r="BM143" s="226" t="s">
        <v>618</v>
      </c>
    </row>
    <row r="144" s="14" customFormat="1">
      <c r="A144" s="14"/>
      <c r="B144" s="244"/>
      <c r="C144" s="245"/>
      <c r="D144" s="235" t="s">
        <v>166</v>
      </c>
      <c r="E144" s="246" t="s">
        <v>21</v>
      </c>
      <c r="F144" s="247" t="s">
        <v>615</v>
      </c>
      <c r="G144" s="245"/>
      <c r="H144" s="248">
        <v>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166</v>
      </c>
      <c r="AU144" s="254" t="s">
        <v>88</v>
      </c>
      <c r="AV144" s="14" t="s">
        <v>88</v>
      </c>
      <c r="AW144" s="14" t="s">
        <v>38</v>
      </c>
      <c r="AX144" s="14" t="s">
        <v>86</v>
      </c>
      <c r="AY144" s="254" t="s">
        <v>155</v>
      </c>
    </row>
    <row r="145" s="2" customFormat="1" ht="16.5" customHeight="1">
      <c r="A145" s="40"/>
      <c r="B145" s="41"/>
      <c r="C145" s="215" t="s">
        <v>236</v>
      </c>
      <c r="D145" s="215" t="s">
        <v>157</v>
      </c>
      <c r="E145" s="216" t="s">
        <v>619</v>
      </c>
      <c r="F145" s="217" t="s">
        <v>620</v>
      </c>
      <c r="G145" s="218" t="s">
        <v>340</v>
      </c>
      <c r="H145" s="219">
        <v>29.800000000000001</v>
      </c>
      <c r="I145" s="220"/>
      <c r="J145" s="221">
        <f>ROUND(I145*H145,2)</f>
        <v>0</v>
      </c>
      <c r="K145" s="217" t="s">
        <v>21</v>
      </c>
      <c r="L145" s="46"/>
      <c r="M145" s="222" t="s">
        <v>21</v>
      </c>
      <c r="N145" s="223" t="s">
        <v>50</v>
      </c>
      <c r="O145" s="86"/>
      <c r="P145" s="224">
        <f>O145*H145</f>
        <v>0</v>
      </c>
      <c r="Q145" s="224">
        <v>0.00012</v>
      </c>
      <c r="R145" s="224">
        <f>Q145*H145</f>
        <v>0.0035760000000000002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162</v>
      </c>
      <c r="AT145" s="226" t="s">
        <v>157</v>
      </c>
      <c r="AU145" s="226" t="s">
        <v>88</v>
      </c>
      <c r="AY145" s="19" t="s">
        <v>155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86</v>
      </c>
      <c r="BK145" s="227">
        <f>ROUND(I145*H145,2)</f>
        <v>0</v>
      </c>
      <c r="BL145" s="19" t="s">
        <v>162</v>
      </c>
      <c r="BM145" s="226" t="s">
        <v>621</v>
      </c>
    </row>
    <row r="146" s="14" customFormat="1">
      <c r="A146" s="14"/>
      <c r="B146" s="244"/>
      <c r="C146" s="245"/>
      <c r="D146" s="235" t="s">
        <v>166</v>
      </c>
      <c r="E146" s="246" t="s">
        <v>21</v>
      </c>
      <c r="F146" s="247" t="s">
        <v>622</v>
      </c>
      <c r="G146" s="245"/>
      <c r="H146" s="248">
        <v>29.800000000000001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166</v>
      </c>
      <c r="AU146" s="254" t="s">
        <v>88</v>
      </c>
      <c r="AV146" s="14" t="s">
        <v>88</v>
      </c>
      <c r="AW146" s="14" t="s">
        <v>38</v>
      </c>
      <c r="AX146" s="14" t="s">
        <v>86</v>
      </c>
      <c r="AY146" s="254" t="s">
        <v>155</v>
      </c>
    </row>
    <row r="147" s="2" customFormat="1" ht="16.5" customHeight="1">
      <c r="A147" s="40"/>
      <c r="B147" s="41"/>
      <c r="C147" s="215" t="s">
        <v>243</v>
      </c>
      <c r="D147" s="215" t="s">
        <v>157</v>
      </c>
      <c r="E147" s="216" t="s">
        <v>623</v>
      </c>
      <c r="F147" s="217" t="s">
        <v>624</v>
      </c>
      <c r="G147" s="218" t="s">
        <v>340</v>
      </c>
      <c r="H147" s="219">
        <v>16</v>
      </c>
      <c r="I147" s="220"/>
      <c r="J147" s="221">
        <f>ROUND(I147*H147,2)</f>
        <v>0</v>
      </c>
      <c r="K147" s="217" t="s">
        <v>161</v>
      </c>
      <c r="L147" s="46"/>
      <c r="M147" s="222" t="s">
        <v>21</v>
      </c>
      <c r="N147" s="223" t="s">
        <v>50</v>
      </c>
      <c r="O147" s="86"/>
      <c r="P147" s="224">
        <f>O147*H147</f>
        <v>0</v>
      </c>
      <c r="Q147" s="224">
        <v>0.00020000000000000001</v>
      </c>
      <c r="R147" s="224">
        <f>Q147*H147</f>
        <v>0.0032000000000000002</v>
      </c>
      <c r="S147" s="224">
        <v>0</v>
      </c>
      <c r="T147" s="22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6" t="s">
        <v>162</v>
      </c>
      <c r="AT147" s="226" t="s">
        <v>157</v>
      </c>
      <c r="AU147" s="226" t="s">
        <v>88</v>
      </c>
      <c r="AY147" s="19" t="s">
        <v>155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86</v>
      </c>
      <c r="BK147" s="227">
        <f>ROUND(I147*H147,2)</f>
        <v>0</v>
      </c>
      <c r="BL147" s="19" t="s">
        <v>162</v>
      </c>
      <c r="BM147" s="226" t="s">
        <v>625</v>
      </c>
    </row>
    <row r="148" s="2" customFormat="1">
      <c r="A148" s="40"/>
      <c r="B148" s="41"/>
      <c r="C148" s="42"/>
      <c r="D148" s="228" t="s">
        <v>164</v>
      </c>
      <c r="E148" s="42"/>
      <c r="F148" s="229" t="s">
        <v>626</v>
      </c>
      <c r="G148" s="42"/>
      <c r="H148" s="42"/>
      <c r="I148" s="230"/>
      <c r="J148" s="42"/>
      <c r="K148" s="42"/>
      <c r="L148" s="46"/>
      <c r="M148" s="231"/>
      <c r="N148" s="23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164</v>
      </c>
      <c r="AU148" s="19" t="s">
        <v>88</v>
      </c>
    </row>
    <row r="149" s="14" customFormat="1">
      <c r="A149" s="14"/>
      <c r="B149" s="244"/>
      <c r="C149" s="245"/>
      <c r="D149" s="235" t="s">
        <v>166</v>
      </c>
      <c r="E149" s="246" t="s">
        <v>21</v>
      </c>
      <c r="F149" s="247" t="s">
        <v>627</v>
      </c>
      <c r="G149" s="245"/>
      <c r="H149" s="248">
        <v>16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166</v>
      </c>
      <c r="AU149" s="254" t="s">
        <v>88</v>
      </c>
      <c r="AV149" s="14" t="s">
        <v>88</v>
      </c>
      <c r="AW149" s="14" t="s">
        <v>38</v>
      </c>
      <c r="AX149" s="14" t="s">
        <v>86</v>
      </c>
      <c r="AY149" s="254" t="s">
        <v>155</v>
      </c>
    </row>
    <row r="150" s="2" customFormat="1" ht="24.15" customHeight="1">
      <c r="A150" s="40"/>
      <c r="B150" s="41"/>
      <c r="C150" s="215" t="s">
        <v>8</v>
      </c>
      <c r="D150" s="215" t="s">
        <v>157</v>
      </c>
      <c r="E150" s="216" t="s">
        <v>628</v>
      </c>
      <c r="F150" s="217" t="s">
        <v>629</v>
      </c>
      <c r="G150" s="218" t="s">
        <v>160</v>
      </c>
      <c r="H150" s="219">
        <v>8.4390000000000001</v>
      </c>
      <c r="I150" s="220"/>
      <c r="J150" s="221">
        <f>ROUND(I150*H150,2)</f>
        <v>0</v>
      </c>
      <c r="K150" s="217" t="s">
        <v>161</v>
      </c>
      <c r="L150" s="46"/>
      <c r="M150" s="222" t="s">
        <v>21</v>
      </c>
      <c r="N150" s="223" t="s">
        <v>50</v>
      </c>
      <c r="O150" s="86"/>
      <c r="P150" s="224">
        <f>O150*H150</f>
        <v>0</v>
      </c>
      <c r="Q150" s="224">
        <v>2.5143</v>
      </c>
      <c r="R150" s="224">
        <f>Q150*H150</f>
        <v>21.218177699999998</v>
      </c>
      <c r="S150" s="224">
        <v>0</v>
      </c>
      <c r="T150" s="22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6" t="s">
        <v>162</v>
      </c>
      <c r="AT150" s="226" t="s">
        <v>157</v>
      </c>
      <c r="AU150" s="226" t="s">
        <v>88</v>
      </c>
      <c r="AY150" s="19" t="s">
        <v>155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86</v>
      </c>
      <c r="BK150" s="227">
        <f>ROUND(I150*H150,2)</f>
        <v>0</v>
      </c>
      <c r="BL150" s="19" t="s">
        <v>162</v>
      </c>
      <c r="BM150" s="226" t="s">
        <v>630</v>
      </c>
    </row>
    <row r="151" s="2" customFormat="1">
      <c r="A151" s="40"/>
      <c r="B151" s="41"/>
      <c r="C151" s="42"/>
      <c r="D151" s="228" t="s">
        <v>164</v>
      </c>
      <c r="E151" s="42"/>
      <c r="F151" s="229" t="s">
        <v>631</v>
      </c>
      <c r="G151" s="42"/>
      <c r="H151" s="42"/>
      <c r="I151" s="230"/>
      <c r="J151" s="42"/>
      <c r="K151" s="42"/>
      <c r="L151" s="46"/>
      <c r="M151" s="231"/>
      <c r="N151" s="23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164</v>
      </c>
      <c r="AU151" s="19" t="s">
        <v>88</v>
      </c>
    </row>
    <row r="152" s="13" customFormat="1">
      <c r="A152" s="13"/>
      <c r="B152" s="233"/>
      <c r="C152" s="234"/>
      <c r="D152" s="235" t="s">
        <v>166</v>
      </c>
      <c r="E152" s="236" t="s">
        <v>21</v>
      </c>
      <c r="F152" s="237" t="s">
        <v>632</v>
      </c>
      <c r="G152" s="234"/>
      <c r="H152" s="236" t="s">
        <v>21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166</v>
      </c>
      <c r="AU152" s="243" t="s">
        <v>88</v>
      </c>
      <c r="AV152" s="13" t="s">
        <v>86</v>
      </c>
      <c r="AW152" s="13" t="s">
        <v>38</v>
      </c>
      <c r="AX152" s="13" t="s">
        <v>79</v>
      </c>
      <c r="AY152" s="243" t="s">
        <v>155</v>
      </c>
    </row>
    <row r="153" s="14" customFormat="1">
      <c r="A153" s="14"/>
      <c r="B153" s="244"/>
      <c r="C153" s="245"/>
      <c r="D153" s="235" t="s">
        <v>166</v>
      </c>
      <c r="E153" s="246" t="s">
        <v>21</v>
      </c>
      <c r="F153" s="247" t="s">
        <v>633</v>
      </c>
      <c r="G153" s="245"/>
      <c r="H153" s="248">
        <v>5.9039999999999999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166</v>
      </c>
      <c r="AU153" s="254" t="s">
        <v>88</v>
      </c>
      <c r="AV153" s="14" t="s">
        <v>88</v>
      </c>
      <c r="AW153" s="14" t="s">
        <v>38</v>
      </c>
      <c r="AX153" s="14" t="s">
        <v>79</v>
      </c>
      <c r="AY153" s="254" t="s">
        <v>155</v>
      </c>
    </row>
    <row r="154" s="14" customFormat="1">
      <c r="A154" s="14"/>
      <c r="B154" s="244"/>
      <c r="C154" s="245"/>
      <c r="D154" s="235" t="s">
        <v>166</v>
      </c>
      <c r="E154" s="246" t="s">
        <v>21</v>
      </c>
      <c r="F154" s="247" t="s">
        <v>634</v>
      </c>
      <c r="G154" s="245"/>
      <c r="H154" s="248">
        <v>1.44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166</v>
      </c>
      <c r="AU154" s="254" t="s">
        <v>88</v>
      </c>
      <c r="AV154" s="14" t="s">
        <v>88</v>
      </c>
      <c r="AW154" s="14" t="s">
        <v>38</v>
      </c>
      <c r="AX154" s="14" t="s">
        <v>79</v>
      </c>
      <c r="AY154" s="254" t="s">
        <v>155</v>
      </c>
    </row>
    <row r="155" s="14" customFormat="1">
      <c r="A155" s="14"/>
      <c r="B155" s="244"/>
      <c r="C155" s="245"/>
      <c r="D155" s="235" t="s">
        <v>166</v>
      </c>
      <c r="E155" s="246" t="s">
        <v>21</v>
      </c>
      <c r="F155" s="247" t="s">
        <v>635</v>
      </c>
      <c r="G155" s="245"/>
      <c r="H155" s="248">
        <v>0.36099999999999999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166</v>
      </c>
      <c r="AU155" s="254" t="s">
        <v>88</v>
      </c>
      <c r="AV155" s="14" t="s">
        <v>88</v>
      </c>
      <c r="AW155" s="14" t="s">
        <v>38</v>
      </c>
      <c r="AX155" s="14" t="s">
        <v>79</v>
      </c>
      <c r="AY155" s="254" t="s">
        <v>155</v>
      </c>
    </row>
    <row r="156" s="14" customFormat="1">
      <c r="A156" s="14"/>
      <c r="B156" s="244"/>
      <c r="C156" s="245"/>
      <c r="D156" s="235" t="s">
        <v>166</v>
      </c>
      <c r="E156" s="246" t="s">
        <v>21</v>
      </c>
      <c r="F156" s="247" t="s">
        <v>636</v>
      </c>
      <c r="G156" s="245"/>
      <c r="H156" s="248">
        <v>0.41999999999999998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166</v>
      </c>
      <c r="AU156" s="254" t="s">
        <v>88</v>
      </c>
      <c r="AV156" s="14" t="s">
        <v>88</v>
      </c>
      <c r="AW156" s="14" t="s">
        <v>38</v>
      </c>
      <c r="AX156" s="14" t="s">
        <v>79</v>
      </c>
      <c r="AY156" s="254" t="s">
        <v>155</v>
      </c>
    </row>
    <row r="157" s="14" customFormat="1">
      <c r="A157" s="14"/>
      <c r="B157" s="244"/>
      <c r="C157" s="245"/>
      <c r="D157" s="235" t="s">
        <v>166</v>
      </c>
      <c r="E157" s="246" t="s">
        <v>21</v>
      </c>
      <c r="F157" s="247" t="s">
        <v>637</v>
      </c>
      <c r="G157" s="245"/>
      <c r="H157" s="248">
        <v>0.25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166</v>
      </c>
      <c r="AU157" s="254" t="s">
        <v>88</v>
      </c>
      <c r="AV157" s="14" t="s">
        <v>88</v>
      </c>
      <c r="AW157" s="14" t="s">
        <v>38</v>
      </c>
      <c r="AX157" s="14" t="s">
        <v>79</v>
      </c>
      <c r="AY157" s="254" t="s">
        <v>155</v>
      </c>
    </row>
    <row r="158" s="14" customFormat="1">
      <c r="A158" s="14"/>
      <c r="B158" s="244"/>
      <c r="C158" s="245"/>
      <c r="D158" s="235" t="s">
        <v>166</v>
      </c>
      <c r="E158" s="246" t="s">
        <v>21</v>
      </c>
      <c r="F158" s="247" t="s">
        <v>638</v>
      </c>
      <c r="G158" s="245"/>
      <c r="H158" s="248">
        <v>0.064000000000000001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166</v>
      </c>
      <c r="AU158" s="254" t="s">
        <v>88</v>
      </c>
      <c r="AV158" s="14" t="s">
        <v>88</v>
      </c>
      <c r="AW158" s="14" t="s">
        <v>38</v>
      </c>
      <c r="AX158" s="14" t="s">
        <v>79</v>
      </c>
      <c r="AY158" s="254" t="s">
        <v>155</v>
      </c>
    </row>
    <row r="159" s="16" customFormat="1">
      <c r="A159" s="16"/>
      <c r="B159" s="266"/>
      <c r="C159" s="267"/>
      <c r="D159" s="235" t="s">
        <v>166</v>
      </c>
      <c r="E159" s="268" t="s">
        <v>21</v>
      </c>
      <c r="F159" s="269" t="s">
        <v>180</v>
      </c>
      <c r="G159" s="267"/>
      <c r="H159" s="270">
        <v>8.4390000000000001</v>
      </c>
      <c r="I159" s="271"/>
      <c r="J159" s="267"/>
      <c r="K159" s="267"/>
      <c r="L159" s="272"/>
      <c r="M159" s="273"/>
      <c r="N159" s="274"/>
      <c r="O159" s="274"/>
      <c r="P159" s="274"/>
      <c r="Q159" s="274"/>
      <c r="R159" s="274"/>
      <c r="S159" s="274"/>
      <c r="T159" s="275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76" t="s">
        <v>166</v>
      </c>
      <c r="AU159" s="276" t="s">
        <v>88</v>
      </c>
      <c r="AV159" s="16" t="s">
        <v>162</v>
      </c>
      <c r="AW159" s="16" t="s">
        <v>38</v>
      </c>
      <c r="AX159" s="16" t="s">
        <v>86</v>
      </c>
      <c r="AY159" s="276" t="s">
        <v>155</v>
      </c>
    </row>
    <row r="160" s="2" customFormat="1" ht="24.15" customHeight="1">
      <c r="A160" s="40"/>
      <c r="B160" s="41"/>
      <c r="C160" s="215" t="s">
        <v>255</v>
      </c>
      <c r="D160" s="215" t="s">
        <v>157</v>
      </c>
      <c r="E160" s="216" t="s">
        <v>639</v>
      </c>
      <c r="F160" s="217" t="s">
        <v>640</v>
      </c>
      <c r="G160" s="218" t="s">
        <v>199</v>
      </c>
      <c r="H160" s="219">
        <v>54.411999999999999</v>
      </c>
      <c r="I160" s="220"/>
      <c r="J160" s="221">
        <f>ROUND(I160*H160,2)</f>
        <v>0</v>
      </c>
      <c r="K160" s="217" t="s">
        <v>161</v>
      </c>
      <c r="L160" s="46"/>
      <c r="M160" s="222" t="s">
        <v>21</v>
      </c>
      <c r="N160" s="223" t="s">
        <v>50</v>
      </c>
      <c r="O160" s="86"/>
      <c r="P160" s="224">
        <f>O160*H160</f>
        <v>0</v>
      </c>
      <c r="Q160" s="224">
        <v>0.00247</v>
      </c>
      <c r="R160" s="224">
        <f>Q160*H160</f>
        <v>0.13439763999999999</v>
      </c>
      <c r="S160" s="224">
        <v>0</v>
      </c>
      <c r="T160" s="225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6" t="s">
        <v>162</v>
      </c>
      <c r="AT160" s="226" t="s">
        <v>157</v>
      </c>
      <c r="AU160" s="226" t="s">
        <v>88</v>
      </c>
      <c r="AY160" s="19" t="s">
        <v>155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9" t="s">
        <v>86</v>
      </c>
      <c r="BK160" s="227">
        <f>ROUND(I160*H160,2)</f>
        <v>0</v>
      </c>
      <c r="BL160" s="19" t="s">
        <v>162</v>
      </c>
      <c r="BM160" s="226" t="s">
        <v>641</v>
      </c>
    </row>
    <row r="161" s="2" customFormat="1">
      <c r="A161" s="40"/>
      <c r="B161" s="41"/>
      <c r="C161" s="42"/>
      <c r="D161" s="228" t="s">
        <v>164</v>
      </c>
      <c r="E161" s="42"/>
      <c r="F161" s="229" t="s">
        <v>642</v>
      </c>
      <c r="G161" s="42"/>
      <c r="H161" s="42"/>
      <c r="I161" s="230"/>
      <c r="J161" s="42"/>
      <c r="K161" s="42"/>
      <c r="L161" s="46"/>
      <c r="M161" s="231"/>
      <c r="N161" s="232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164</v>
      </c>
      <c r="AU161" s="19" t="s">
        <v>88</v>
      </c>
    </row>
    <row r="162" s="14" customFormat="1">
      <c r="A162" s="14"/>
      <c r="B162" s="244"/>
      <c r="C162" s="245"/>
      <c r="D162" s="235" t="s">
        <v>166</v>
      </c>
      <c r="E162" s="246" t="s">
        <v>21</v>
      </c>
      <c r="F162" s="247" t="s">
        <v>643</v>
      </c>
      <c r="G162" s="245"/>
      <c r="H162" s="248">
        <v>52.031999999999996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166</v>
      </c>
      <c r="AU162" s="254" t="s">
        <v>88</v>
      </c>
      <c r="AV162" s="14" t="s">
        <v>88</v>
      </c>
      <c r="AW162" s="14" t="s">
        <v>38</v>
      </c>
      <c r="AX162" s="14" t="s">
        <v>79</v>
      </c>
      <c r="AY162" s="254" t="s">
        <v>155</v>
      </c>
    </row>
    <row r="163" s="14" customFormat="1">
      <c r="A163" s="14"/>
      <c r="B163" s="244"/>
      <c r="C163" s="245"/>
      <c r="D163" s="235" t="s">
        <v>166</v>
      </c>
      <c r="E163" s="246" t="s">
        <v>21</v>
      </c>
      <c r="F163" s="247" t="s">
        <v>644</v>
      </c>
      <c r="G163" s="245"/>
      <c r="H163" s="248">
        <v>2.3799999999999999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166</v>
      </c>
      <c r="AU163" s="254" t="s">
        <v>88</v>
      </c>
      <c r="AV163" s="14" t="s">
        <v>88</v>
      </c>
      <c r="AW163" s="14" t="s">
        <v>38</v>
      </c>
      <c r="AX163" s="14" t="s">
        <v>79</v>
      </c>
      <c r="AY163" s="254" t="s">
        <v>155</v>
      </c>
    </row>
    <row r="164" s="16" customFormat="1">
      <c r="A164" s="16"/>
      <c r="B164" s="266"/>
      <c r="C164" s="267"/>
      <c r="D164" s="235" t="s">
        <v>166</v>
      </c>
      <c r="E164" s="268" t="s">
        <v>21</v>
      </c>
      <c r="F164" s="269" t="s">
        <v>180</v>
      </c>
      <c r="G164" s="267"/>
      <c r="H164" s="270">
        <v>54.411999999999999</v>
      </c>
      <c r="I164" s="271"/>
      <c r="J164" s="267"/>
      <c r="K164" s="267"/>
      <c r="L164" s="272"/>
      <c r="M164" s="273"/>
      <c r="N164" s="274"/>
      <c r="O164" s="274"/>
      <c r="P164" s="274"/>
      <c r="Q164" s="274"/>
      <c r="R164" s="274"/>
      <c r="S164" s="274"/>
      <c r="T164" s="275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76" t="s">
        <v>166</v>
      </c>
      <c r="AU164" s="276" t="s">
        <v>88</v>
      </c>
      <c r="AV164" s="16" t="s">
        <v>162</v>
      </c>
      <c r="AW164" s="16" t="s">
        <v>38</v>
      </c>
      <c r="AX164" s="16" t="s">
        <v>86</v>
      </c>
      <c r="AY164" s="276" t="s">
        <v>155</v>
      </c>
    </row>
    <row r="165" s="2" customFormat="1" ht="24.15" customHeight="1">
      <c r="A165" s="40"/>
      <c r="B165" s="41"/>
      <c r="C165" s="215" t="s">
        <v>263</v>
      </c>
      <c r="D165" s="215" t="s">
        <v>157</v>
      </c>
      <c r="E165" s="216" t="s">
        <v>645</v>
      </c>
      <c r="F165" s="217" t="s">
        <v>646</v>
      </c>
      <c r="G165" s="218" t="s">
        <v>199</v>
      </c>
      <c r="H165" s="219">
        <v>54.411999999999999</v>
      </c>
      <c r="I165" s="220"/>
      <c r="J165" s="221">
        <f>ROUND(I165*H165,2)</f>
        <v>0</v>
      </c>
      <c r="K165" s="217" t="s">
        <v>161</v>
      </c>
      <c r="L165" s="46"/>
      <c r="M165" s="222" t="s">
        <v>21</v>
      </c>
      <c r="N165" s="223" t="s">
        <v>50</v>
      </c>
      <c r="O165" s="86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6" t="s">
        <v>162</v>
      </c>
      <c r="AT165" s="226" t="s">
        <v>157</v>
      </c>
      <c r="AU165" s="226" t="s">
        <v>88</v>
      </c>
      <c r="AY165" s="19" t="s">
        <v>155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9" t="s">
        <v>86</v>
      </c>
      <c r="BK165" s="227">
        <f>ROUND(I165*H165,2)</f>
        <v>0</v>
      </c>
      <c r="BL165" s="19" t="s">
        <v>162</v>
      </c>
      <c r="BM165" s="226" t="s">
        <v>647</v>
      </c>
    </row>
    <row r="166" s="2" customFormat="1">
      <c r="A166" s="40"/>
      <c r="B166" s="41"/>
      <c r="C166" s="42"/>
      <c r="D166" s="228" t="s">
        <v>164</v>
      </c>
      <c r="E166" s="42"/>
      <c r="F166" s="229" t="s">
        <v>648</v>
      </c>
      <c r="G166" s="42"/>
      <c r="H166" s="42"/>
      <c r="I166" s="230"/>
      <c r="J166" s="42"/>
      <c r="K166" s="42"/>
      <c r="L166" s="46"/>
      <c r="M166" s="231"/>
      <c r="N166" s="23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164</v>
      </c>
      <c r="AU166" s="19" t="s">
        <v>88</v>
      </c>
    </row>
    <row r="167" s="2" customFormat="1" ht="24.15" customHeight="1">
      <c r="A167" s="40"/>
      <c r="B167" s="41"/>
      <c r="C167" s="215" t="s">
        <v>279</v>
      </c>
      <c r="D167" s="215" t="s">
        <v>157</v>
      </c>
      <c r="E167" s="216" t="s">
        <v>649</v>
      </c>
      <c r="F167" s="217" t="s">
        <v>650</v>
      </c>
      <c r="G167" s="218" t="s">
        <v>239</v>
      </c>
      <c r="H167" s="219">
        <v>0.78000000000000003</v>
      </c>
      <c r="I167" s="220"/>
      <c r="J167" s="221">
        <f>ROUND(I167*H167,2)</f>
        <v>0</v>
      </c>
      <c r="K167" s="217" t="s">
        <v>161</v>
      </c>
      <c r="L167" s="46"/>
      <c r="M167" s="222" t="s">
        <v>21</v>
      </c>
      <c r="N167" s="223" t="s">
        <v>50</v>
      </c>
      <c r="O167" s="86"/>
      <c r="P167" s="224">
        <f>O167*H167</f>
        <v>0</v>
      </c>
      <c r="Q167" s="224">
        <v>1.10907</v>
      </c>
      <c r="R167" s="224">
        <f>Q167*H167</f>
        <v>0.86507460000000003</v>
      </c>
      <c r="S167" s="224">
        <v>0</v>
      </c>
      <c r="T167" s="225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6" t="s">
        <v>162</v>
      </c>
      <c r="AT167" s="226" t="s">
        <v>157</v>
      </c>
      <c r="AU167" s="226" t="s">
        <v>88</v>
      </c>
      <c r="AY167" s="19" t="s">
        <v>155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9" t="s">
        <v>86</v>
      </c>
      <c r="BK167" s="227">
        <f>ROUND(I167*H167,2)</f>
        <v>0</v>
      </c>
      <c r="BL167" s="19" t="s">
        <v>162</v>
      </c>
      <c r="BM167" s="226" t="s">
        <v>651</v>
      </c>
    </row>
    <row r="168" s="2" customFormat="1">
      <c r="A168" s="40"/>
      <c r="B168" s="41"/>
      <c r="C168" s="42"/>
      <c r="D168" s="228" t="s">
        <v>164</v>
      </c>
      <c r="E168" s="42"/>
      <c r="F168" s="229" t="s">
        <v>652</v>
      </c>
      <c r="G168" s="42"/>
      <c r="H168" s="42"/>
      <c r="I168" s="230"/>
      <c r="J168" s="42"/>
      <c r="K168" s="42"/>
      <c r="L168" s="46"/>
      <c r="M168" s="231"/>
      <c r="N168" s="232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164</v>
      </c>
      <c r="AU168" s="19" t="s">
        <v>88</v>
      </c>
    </row>
    <row r="169" s="14" customFormat="1">
      <c r="A169" s="14"/>
      <c r="B169" s="244"/>
      <c r="C169" s="245"/>
      <c r="D169" s="235" t="s">
        <v>166</v>
      </c>
      <c r="E169" s="246" t="s">
        <v>21</v>
      </c>
      <c r="F169" s="247" t="s">
        <v>653</v>
      </c>
      <c r="G169" s="245"/>
      <c r="H169" s="248">
        <v>0.69999999999999996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166</v>
      </c>
      <c r="AU169" s="254" t="s">
        <v>88</v>
      </c>
      <c r="AV169" s="14" t="s">
        <v>88</v>
      </c>
      <c r="AW169" s="14" t="s">
        <v>38</v>
      </c>
      <c r="AX169" s="14" t="s">
        <v>79</v>
      </c>
      <c r="AY169" s="254" t="s">
        <v>155</v>
      </c>
    </row>
    <row r="170" s="14" customFormat="1">
      <c r="A170" s="14"/>
      <c r="B170" s="244"/>
      <c r="C170" s="245"/>
      <c r="D170" s="235" t="s">
        <v>166</v>
      </c>
      <c r="E170" s="246" t="s">
        <v>21</v>
      </c>
      <c r="F170" s="247" t="s">
        <v>654</v>
      </c>
      <c r="G170" s="245"/>
      <c r="H170" s="248">
        <v>0.080000000000000002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166</v>
      </c>
      <c r="AU170" s="254" t="s">
        <v>88</v>
      </c>
      <c r="AV170" s="14" t="s">
        <v>88</v>
      </c>
      <c r="AW170" s="14" t="s">
        <v>38</v>
      </c>
      <c r="AX170" s="14" t="s">
        <v>79</v>
      </c>
      <c r="AY170" s="254" t="s">
        <v>155</v>
      </c>
    </row>
    <row r="171" s="16" customFormat="1">
      <c r="A171" s="16"/>
      <c r="B171" s="266"/>
      <c r="C171" s="267"/>
      <c r="D171" s="235" t="s">
        <v>166</v>
      </c>
      <c r="E171" s="268" t="s">
        <v>21</v>
      </c>
      <c r="F171" s="269" t="s">
        <v>180</v>
      </c>
      <c r="G171" s="267"/>
      <c r="H171" s="270">
        <v>0.78000000000000003</v>
      </c>
      <c r="I171" s="271"/>
      <c r="J171" s="267"/>
      <c r="K171" s="267"/>
      <c r="L171" s="272"/>
      <c r="M171" s="273"/>
      <c r="N171" s="274"/>
      <c r="O171" s="274"/>
      <c r="P171" s="274"/>
      <c r="Q171" s="274"/>
      <c r="R171" s="274"/>
      <c r="S171" s="274"/>
      <c r="T171" s="275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76" t="s">
        <v>166</v>
      </c>
      <c r="AU171" s="276" t="s">
        <v>88</v>
      </c>
      <c r="AV171" s="16" t="s">
        <v>162</v>
      </c>
      <c r="AW171" s="16" t="s">
        <v>38</v>
      </c>
      <c r="AX171" s="16" t="s">
        <v>86</v>
      </c>
      <c r="AY171" s="276" t="s">
        <v>155</v>
      </c>
    </row>
    <row r="172" s="12" customFormat="1" ht="22.8" customHeight="1">
      <c r="A172" s="12"/>
      <c r="B172" s="199"/>
      <c r="C172" s="200"/>
      <c r="D172" s="201" t="s">
        <v>78</v>
      </c>
      <c r="E172" s="213" t="s">
        <v>162</v>
      </c>
      <c r="F172" s="213" t="s">
        <v>655</v>
      </c>
      <c r="G172" s="200"/>
      <c r="H172" s="200"/>
      <c r="I172" s="203"/>
      <c r="J172" s="214">
        <f>BK172</f>
        <v>0</v>
      </c>
      <c r="K172" s="200"/>
      <c r="L172" s="205"/>
      <c r="M172" s="206"/>
      <c r="N172" s="207"/>
      <c r="O172" s="207"/>
      <c r="P172" s="208">
        <f>SUM(P173:P201)</f>
        <v>0</v>
      </c>
      <c r="Q172" s="207"/>
      <c r="R172" s="208">
        <f>SUM(R173:R201)</f>
        <v>34.212827149999995</v>
      </c>
      <c r="S172" s="207"/>
      <c r="T172" s="209">
        <f>SUM(T173:T201)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0" t="s">
        <v>86</v>
      </c>
      <c r="AT172" s="211" t="s">
        <v>78</v>
      </c>
      <c r="AU172" s="211" t="s">
        <v>86</v>
      </c>
      <c r="AY172" s="210" t="s">
        <v>155</v>
      </c>
      <c r="BK172" s="212">
        <f>SUM(BK173:BK201)</f>
        <v>0</v>
      </c>
    </row>
    <row r="173" s="2" customFormat="1" ht="24.15" customHeight="1">
      <c r="A173" s="40"/>
      <c r="B173" s="41"/>
      <c r="C173" s="215" t="s">
        <v>285</v>
      </c>
      <c r="D173" s="215" t="s">
        <v>157</v>
      </c>
      <c r="E173" s="216" t="s">
        <v>656</v>
      </c>
      <c r="F173" s="217" t="s">
        <v>657</v>
      </c>
      <c r="G173" s="218" t="s">
        <v>160</v>
      </c>
      <c r="H173" s="219">
        <v>0.30399999999999999</v>
      </c>
      <c r="I173" s="220"/>
      <c r="J173" s="221">
        <f>ROUND(I173*H173,2)</f>
        <v>0</v>
      </c>
      <c r="K173" s="217" t="s">
        <v>161</v>
      </c>
      <c r="L173" s="46"/>
      <c r="M173" s="222" t="s">
        <v>21</v>
      </c>
      <c r="N173" s="223" t="s">
        <v>50</v>
      </c>
      <c r="O173" s="86"/>
      <c r="P173" s="224">
        <f>O173*H173</f>
        <v>0</v>
      </c>
      <c r="Q173" s="224">
        <v>2.45343</v>
      </c>
      <c r="R173" s="224">
        <f>Q173*H173</f>
        <v>0.74584271999999996</v>
      </c>
      <c r="S173" s="224">
        <v>0</v>
      </c>
      <c r="T173" s="225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6" t="s">
        <v>162</v>
      </c>
      <c r="AT173" s="226" t="s">
        <v>157</v>
      </c>
      <c r="AU173" s="226" t="s">
        <v>88</v>
      </c>
      <c r="AY173" s="19" t="s">
        <v>155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9" t="s">
        <v>86</v>
      </c>
      <c r="BK173" s="227">
        <f>ROUND(I173*H173,2)</f>
        <v>0</v>
      </c>
      <c r="BL173" s="19" t="s">
        <v>162</v>
      </c>
      <c r="BM173" s="226" t="s">
        <v>658</v>
      </c>
    </row>
    <row r="174" s="2" customFormat="1">
      <c r="A174" s="40"/>
      <c r="B174" s="41"/>
      <c r="C174" s="42"/>
      <c r="D174" s="228" t="s">
        <v>164</v>
      </c>
      <c r="E174" s="42"/>
      <c r="F174" s="229" t="s">
        <v>659</v>
      </c>
      <c r="G174" s="42"/>
      <c r="H174" s="42"/>
      <c r="I174" s="230"/>
      <c r="J174" s="42"/>
      <c r="K174" s="42"/>
      <c r="L174" s="46"/>
      <c r="M174" s="231"/>
      <c r="N174" s="232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164</v>
      </c>
      <c r="AU174" s="19" t="s">
        <v>88</v>
      </c>
    </row>
    <row r="175" s="14" customFormat="1">
      <c r="A175" s="14"/>
      <c r="B175" s="244"/>
      <c r="C175" s="245"/>
      <c r="D175" s="235" t="s">
        <v>166</v>
      </c>
      <c r="E175" s="246" t="s">
        <v>21</v>
      </c>
      <c r="F175" s="247" t="s">
        <v>660</v>
      </c>
      <c r="G175" s="245"/>
      <c r="H175" s="248">
        <v>0.30399999999999999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166</v>
      </c>
      <c r="AU175" s="254" t="s">
        <v>88</v>
      </c>
      <c r="AV175" s="14" t="s">
        <v>88</v>
      </c>
      <c r="AW175" s="14" t="s">
        <v>38</v>
      </c>
      <c r="AX175" s="14" t="s">
        <v>86</v>
      </c>
      <c r="AY175" s="254" t="s">
        <v>155</v>
      </c>
    </row>
    <row r="176" s="2" customFormat="1" ht="37.8" customHeight="1">
      <c r="A176" s="40"/>
      <c r="B176" s="41"/>
      <c r="C176" s="215" t="s">
        <v>293</v>
      </c>
      <c r="D176" s="215" t="s">
        <v>157</v>
      </c>
      <c r="E176" s="216" t="s">
        <v>661</v>
      </c>
      <c r="F176" s="217" t="s">
        <v>662</v>
      </c>
      <c r="G176" s="218" t="s">
        <v>199</v>
      </c>
      <c r="H176" s="219">
        <v>5.7960000000000003</v>
      </c>
      <c r="I176" s="220"/>
      <c r="J176" s="221">
        <f>ROUND(I176*H176,2)</f>
        <v>0</v>
      </c>
      <c r="K176" s="217" t="s">
        <v>21</v>
      </c>
      <c r="L176" s="46"/>
      <c r="M176" s="222" t="s">
        <v>21</v>
      </c>
      <c r="N176" s="223" t="s">
        <v>50</v>
      </c>
      <c r="O176" s="86"/>
      <c r="P176" s="224">
        <f>O176*H176</f>
        <v>0</v>
      </c>
      <c r="Q176" s="224">
        <v>0.014670000000000001</v>
      </c>
      <c r="R176" s="224">
        <f>Q176*H176</f>
        <v>0.085027320000000003</v>
      </c>
      <c r="S176" s="224">
        <v>0</v>
      </c>
      <c r="T176" s="225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6" t="s">
        <v>162</v>
      </c>
      <c r="AT176" s="226" t="s">
        <v>157</v>
      </c>
      <c r="AU176" s="226" t="s">
        <v>88</v>
      </c>
      <c r="AY176" s="19" t="s">
        <v>155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9" t="s">
        <v>86</v>
      </c>
      <c r="BK176" s="227">
        <f>ROUND(I176*H176,2)</f>
        <v>0</v>
      </c>
      <c r="BL176" s="19" t="s">
        <v>162</v>
      </c>
      <c r="BM176" s="226" t="s">
        <v>663</v>
      </c>
    </row>
    <row r="177" s="13" customFormat="1">
      <c r="A177" s="13"/>
      <c r="B177" s="233"/>
      <c r="C177" s="234"/>
      <c r="D177" s="235" t="s">
        <v>166</v>
      </c>
      <c r="E177" s="236" t="s">
        <v>21</v>
      </c>
      <c r="F177" s="237" t="s">
        <v>664</v>
      </c>
      <c r="G177" s="234"/>
      <c r="H177" s="236" t="s">
        <v>21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166</v>
      </c>
      <c r="AU177" s="243" t="s">
        <v>88</v>
      </c>
      <c r="AV177" s="13" t="s">
        <v>86</v>
      </c>
      <c r="AW177" s="13" t="s">
        <v>38</v>
      </c>
      <c r="AX177" s="13" t="s">
        <v>79</v>
      </c>
      <c r="AY177" s="243" t="s">
        <v>155</v>
      </c>
    </row>
    <row r="178" s="14" customFormat="1">
      <c r="A178" s="14"/>
      <c r="B178" s="244"/>
      <c r="C178" s="245"/>
      <c r="D178" s="235" t="s">
        <v>166</v>
      </c>
      <c r="E178" s="246" t="s">
        <v>21</v>
      </c>
      <c r="F178" s="247" t="s">
        <v>665</v>
      </c>
      <c r="G178" s="245"/>
      <c r="H178" s="248">
        <v>5.7960000000000003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166</v>
      </c>
      <c r="AU178" s="254" t="s">
        <v>88</v>
      </c>
      <c r="AV178" s="14" t="s">
        <v>88</v>
      </c>
      <c r="AW178" s="14" t="s">
        <v>38</v>
      </c>
      <c r="AX178" s="14" t="s">
        <v>86</v>
      </c>
      <c r="AY178" s="254" t="s">
        <v>155</v>
      </c>
    </row>
    <row r="179" s="2" customFormat="1" ht="16.5" customHeight="1">
      <c r="A179" s="40"/>
      <c r="B179" s="41"/>
      <c r="C179" s="215" t="s">
        <v>7</v>
      </c>
      <c r="D179" s="215" t="s">
        <v>157</v>
      </c>
      <c r="E179" s="216" t="s">
        <v>666</v>
      </c>
      <c r="F179" s="217" t="s">
        <v>667</v>
      </c>
      <c r="G179" s="218" t="s">
        <v>160</v>
      </c>
      <c r="H179" s="219">
        <v>12.989000000000001</v>
      </c>
      <c r="I179" s="220"/>
      <c r="J179" s="221">
        <f>ROUND(I179*H179,2)</f>
        <v>0</v>
      </c>
      <c r="K179" s="217" t="s">
        <v>161</v>
      </c>
      <c r="L179" s="46"/>
      <c r="M179" s="222" t="s">
        <v>21</v>
      </c>
      <c r="N179" s="223" t="s">
        <v>50</v>
      </c>
      <c r="O179" s="86"/>
      <c r="P179" s="224">
        <f>O179*H179</f>
        <v>0</v>
      </c>
      <c r="Q179" s="224">
        <v>2.5058699999999998</v>
      </c>
      <c r="R179" s="224">
        <f>Q179*H179</f>
        <v>32.548745429999997</v>
      </c>
      <c r="S179" s="224">
        <v>0</v>
      </c>
      <c r="T179" s="225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6" t="s">
        <v>162</v>
      </c>
      <c r="AT179" s="226" t="s">
        <v>157</v>
      </c>
      <c r="AU179" s="226" t="s">
        <v>88</v>
      </c>
      <c r="AY179" s="19" t="s">
        <v>155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9" t="s">
        <v>86</v>
      </c>
      <c r="BK179" s="227">
        <f>ROUND(I179*H179,2)</f>
        <v>0</v>
      </c>
      <c r="BL179" s="19" t="s">
        <v>162</v>
      </c>
      <c r="BM179" s="226" t="s">
        <v>668</v>
      </c>
    </row>
    <row r="180" s="2" customFormat="1">
      <c r="A180" s="40"/>
      <c r="B180" s="41"/>
      <c r="C180" s="42"/>
      <c r="D180" s="228" t="s">
        <v>164</v>
      </c>
      <c r="E180" s="42"/>
      <c r="F180" s="229" t="s">
        <v>669</v>
      </c>
      <c r="G180" s="42"/>
      <c r="H180" s="42"/>
      <c r="I180" s="230"/>
      <c r="J180" s="42"/>
      <c r="K180" s="42"/>
      <c r="L180" s="46"/>
      <c r="M180" s="231"/>
      <c r="N180" s="23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164</v>
      </c>
      <c r="AU180" s="19" t="s">
        <v>88</v>
      </c>
    </row>
    <row r="181" s="13" customFormat="1">
      <c r="A181" s="13"/>
      <c r="B181" s="233"/>
      <c r="C181" s="234"/>
      <c r="D181" s="235" t="s">
        <v>166</v>
      </c>
      <c r="E181" s="236" t="s">
        <v>21</v>
      </c>
      <c r="F181" s="237" t="s">
        <v>670</v>
      </c>
      <c r="G181" s="234"/>
      <c r="H181" s="236" t="s">
        <v>21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166</v>
      </c>
      <c r="AU181" s="243" t="s">
        <v>88</v>
      </c>
      <c r="AV181" s="13" t="s">
        <v>86</v>
      </c>
      <c r="AW181" s="13" t="s">
        <v>38</v>
      </c>
      <c r="AX181" s="13" t="s">
        <v>79</v>
      </c>
      <c r="AY181" s="243" t="s">
        <v>155</v>
      </c>
    </row>
    <row r="182" s="14" customFormat="1">
      <c r="A182" s="14"/>
      <c r="B182" s="244"/>
      <c r="C182" s="245"/>
      <c r="D182" s="235" t="s">
        <v>166</v>
      </c>
      <c r="E182" s="246" t="s">
        <v>21</v>
      </c>
      <c r="F182" s="247" t="s">
        <v>451</v>
      </c>
      <c r="G182" s="245"/>
      <c r="H182" s="248">
        <v>38.590000000000003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166</v>
      </c>
      <c r="AU182" s="254" t="s">
        <v>88</v>
      </c>
      <c r="AV182" s="14" t="s">
        <v>88</v>
      </c>
      <c r="AW182" s="14" t="s">
        <v>38</v>
      </c>
      <c r="AX182" s="14" t="s">
        <v>79</v>
      </c>
      <c r="AY182" s="254" t="s">
        <v>155</v>
      </c>
    </row>
    <row r="183" s="14" customFormat="1">
      <c r="A183" s="14"/>
      <c r="B183" s="244"/>
      <c r="C183" s="245"/>
      <c r="D183" s="235" t="s">
        <v>166</v>
      </c>
      <c r="E183" s="246" t="s">
        <v>21</v>
      </c>
      <c r="F183" s="247" t="s">
        <v>671</v>
      </c>
      <c r="G183" s="245"/>
      <c r="H183" s="248">
        <v>102.59999999999999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166</v>
      </c>
      <c r="AU183" s="254" t="s">
        <v>88</v>
      </c>
      <c r="AV183" s="14" t="s">
        <v>88</v>
      </c>
      <c r="AW183" s="14" t="s">
        <v>38</v>
      </c>
      <c r="AX183" s="14" t="s">
        <v>79</v>
      </c>
      <c r="AY183" s="254" t="s">
        <v>155</v>
      </c>
    </row>
    <row r="184" s="15" customFormat="1">
      <c r="A184" s="15"/>
      <c r="B184" s="255"/>
      <c r="C184" s="256"/>
      <c r="D184" s="235" t="s">
        <v>166</v>
      </c>
      <c r="E184" s="257" t="s">
        <v>546</v>
      </c>
      <c r="F184" s="258" t="s">
        <v>171</v>
      </c>
      <c r="G184" s="256"/>
      <c r="H184" s="259">
        <v>141.19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5" t="s">
        <v>166</v>
      </c>
      <c r="AU184" s="265" t="s">
        <v>88</v>
      </c>
      <c r="AV184" s="15" t="s">
        <v>172</v>
      </c>
      <c r="AW184" s="15" t="s">
        <v>38</v>
      </c>
      <c r="AX184" s="15" t="s">
        <v>79</v>
      </c>
      <c r="AY184" s="265" t="s">
        <v>155</v>
      </c>
    </row>
    <row r="185" s="14" customFormat="1">
      <c r="A185" s="14"/>
      <c r="B185" s="244"/>
      <c r="C185" s="245"/>
      <c r="D185" s="235" t="s">
        <v>166</v>
      </c>
      <c r="E185" s="246" t="s">
        <v>21</v>
      </c>
      <c r="F185" s="247" t="s">
        <v>672</v>
      </c>
      <c r="G185" s="245"/>
      <c r="H185" s="248">
        <v>-141.19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166</v>
      </c>
      <c r="AU185" s="254" t="s">
        <v>88</v>
      </c>
      <c r="AV185" s="14" t="s">
        <v>88</v>
      </c>
      <c r="AW185" s="14" t="s">
        <v>38</v>
      </c>
      <c r="AX185" s="14" t="s">
        <v>79</v>
      </c>
      <c r="AY185" s="254" t="s">
        <v>155</v>
      </c>
    </row>
    <row r="186" s="13" customFormat="1">
      <c r="A186" s="13"/>
      <c r="B186" s="233"/>
      <c r="C186" s="234"/>
      <c r="D186" s="235" t="s">
        <v>166</v>
      </c>
      <c r="E186" s="236" t="s">
        <v>21</v>
      </c>
      <c r="F186" s="237" t="s">
        <v>673</v>
      </c>
      <c r="G186" s="234"/>
      <c r="H186" s="236" t="s">
        <v>21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166</v>
      </c>
      <c r="AU186" s="243" t="s">
        <v>88</v>
      </c>
      <c r="AV186" s="13" t="s">
        <v>86</v>
      </c>
      <c r="AW186" s="13" t="s">
        <v>38</v>
      </c>
      <c r="AX186" s="13" t="s">
        <v>79</v>
      </c>
      <c r="AY186" s="243" t="s">
        <v>155</v>
      </c>
    </row>
    <row r="187" s="14" customFormat="1">
      <c r="A187" s="14"/>
      <c r="B187" s="244"/>
      <c r="C187" s="245"/>
      <c r="D187" s="235" t="s">
        <v>166</v>
      </c>
      <c r="E187" s="246" t="s">
        <v>21</v>
      </c>
      <c r="F187" s="247" t="s">
        <v>674</v>
      </c>
      <c r="G187" s="245"/>
      <c r="H187" s="248">
        <v>12.989000000000001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166</v>
      </c>
      <c r="AU187" s="254" t="s">
        <v>88</v>
      </c>
      <c r="AV187" s="14" t="s">
        <v>88</v>
      </c>
      <c r="AW187" s="14" t="s">
        <v>38</v>
      </c>
      <c r="AX187" s="14" t="s">
        <v>79</v>
      </c>
      <c r="AY187" s="254" t="s">
        <v>155</v>
      </c>
    </row>
    <row r="188" s="16" customFormat="1">
      <c r="A188" s="16"/>
      <c r="B188" s="266"/>
      <c r="C188" s="267"/>
      <c r="D188" s="235" t="s">
        <v>166</v>
      </c>
      <c r="E188" s="268" t="s">
        <v>21</v>
      </c>
      <c r="F188" s="269" t="s">
        <v>180</v>
      </c>
      <c r="G188" s="267"/>
      <c r="H188" s="270">
        <v>12.989000000000001</v>
      </c>
      <c r="I188" s="271"/>
      <c r="J188" s="267"/>
      <c r="K188" s="267"/>
      <c r="L188" s="272"/>
      <c r="M188" s="273"/>
      <c r="N188" s="274"/>
      <c r="O188" s="274"/>
      <c r="P188" s="274"/>
      <c r="Q188" s="274"/>
      <c r="R188" s="274"/>
      <c r="S188" s="274"/>
      <c r="T188" s="275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76" t="s">
        <v>166</v>
      </c>
      <c r="AU188" s="276" t="s">
        <v>88</v>
      </c>
      <c r="AV188" s="16" t="s">
        <v>162</v>
      </c>
      <c r="AW188" s="16" t="s">
        <v>38</v>
      </c>
      <c r="AX188" s="16" t="s">
        <v>86</v>
      </c>
      <c r="AY188" s="276" t="s">
        <v>155</v>
      </c>
    </row>
    <row r="189" s="2" customFormat="1" ht="16.5" customHeight="1">
      <c r="A189" s="40"/>
      <c r="B189" s="41"/>
      <c r="C189" s="215" t="s">
        <v>304</v>
      </c>
      <c r="D189" s="215" t="s">
        <v>157</v>
      </c>
      <c r="E189" s="216" t="s">
        <v>675</v>
      </c>
      <c r="F189" s="217" t="s">
        <v>676</v>
      </c>
      <c r="G189" s="218" t="s">
        <v>199</v>
      </c>
      <c r="H189" s="219">
        <v>141.19</v>
      </c>
      <c r="I189" s="220"/>
      <c r="J189" s="221">
        <f>ROUND(I189*H189,2)</f>
        <v>0</v>
      </c>
      <c r="K189" s="217" t="s">
        <v>161</v>
      </c>
      <c r="L189" s="46"/>
      <c r="M189" s="222" t="s">
        <v>21</v>
      </c>
      <c r="N189" s="223" t="s">
        <v>50</v>
      </c>
      <c r="O189" s="86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6" t="s">
        <v>162</v>
      </c>
      <c r="AT189" s="226" t="s">
        <v>157</v>
      </c>
      <c r="AU189" s="226" t="s">
        <v>88</v>
      </c>
      <c r="AY189" s="19" t="s">
        <v>155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9" t="s">
        <v>86</v>
      </c>
      <c r="BK189" s="227">
        <f>ROUND(I189*H189,2)</f>
        <v>0</v>
      </c>
      <c r="BL189" s="19" t="s">
        <v>162</v>
      </c>
      <c r="BM189" s="226" t="s">
        <v>677</v>
      </c>
    </row>
    <row r="190" s="2" customFormat="1">
      <c r="A190" s="40"/>
      <c r="B190" s="41"/>
      <c r="C190" s="42"/>
      <c r="D190" s="228" t="s">
        <v>164</v>
      </c>
      <c r="E190" s="42"/>
      <c r="F190" s="229" t="s">
        <v>678</v>
      </c>
      <c r="G190" s="42"/>
      <c r="H190" s="42"/>
      <c r="I190" s="230"/>
      <c r="J190" s="42"/>
      <c r="K190" s="42"/>
      <c r="L190" s="46"/>
      <c r="M190" s="231"/>
      <c r="N190" s="232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164</v>
      </c>
      <c r="AU190" s="19" t="s">
        <v>88</v>
      </c>
    </row>
    <row r="191" s="14" customFormat="1">
      <c r="A191" s="14"/>
      <c r="B191" s="244"/>
      <c r="C191" s="245"/>
      <c r="D191" s="235" t="s">
        <v>166</v>
      </c>
      <c r="E191" s="246" t="s">
        <v>21</v>
      </c>
      <c r="F191" s="247" t="s">
        <v>546</v>
      </c>
      <c r="G191" s="245"/>
      <c r="H191" s="248">
        <v>141.19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166</v>
      </c>
      <c r="AU191" s="254" t="s">
        <v>88</v>
      </c>
      <c r="AV191" s="14" t="s">
        <v>88</v>
      </c>
      <c r="AW191" s="14" t="s">
        <v>38</v>
      </c>
      <c r="AX191" s="14" t="s">
        <v>86</v>
      </c>
      <c r="AY191" s="254" t="s">
        <v>155</v>
      </c>
    </row>
    <row r="192" s="2" customFormat="1" ht="21.75" customHeight="1">
      <c r="A192" s="40"/>
      <c r="B192" s="41"/>
      <c r="C192" s="215" t="s">
        <v>312</v>
      </c>
      <c r="D192" s="215" t="s">
        <v>157</v>
      </c>
      <c r="E192" s="216" t="s">
        <v>679</v>
      </c>
      <c r="F192" s="217" t="s">
        <v>680</v>
      </c>
      <c r="G192" s="218" t="s">
        <v>160</v>
      </c>
      <c r="H192" s="219">
        <v>12.989000000000001</v>
      </c>
      <c r="I192" s="220"/>
      <c r="J192" s="221">
        <f>ROUND(I192*H192,2)</f>
        <v>0</v>
      </c>
      <c r="K192" s="217" t="s">
        <v>161</v>
      </c>
      <c r="L192" s="46"/>
      <c r="M192" s="222" t="s">
        <v>21</v>
      </c>
      <c r="N192" s="223" t="s">
        <v>50</v>
      </c>
      <c r="O192" s="86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6" t="s">
        <v>162</v>
      </c>
      <c r="AT192" s="226" t="s">
        <v>157</v>
      </c>
      <c r="AU192" s="226" t="s">
        <v>88</v>
      </c>
      <c r="AY192" s="19" t="s">
        <v>155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9" t="s">
        <v>86</v>
      </c>
      <c r="BK192" s="227">
        <f>ROUND(I192*H192,2)</f>
        <v>0</v>
      </c>
      <c r="BL192" s="19" t="s">
        <v>162</v>
      </c>
      <c r="BM192" s="226" t="s">
        <v>681</v>
      </c>
    </row>
    <row r="193" s="2" customFormat="1">
      <c r="A193" s="40"/>
      <c r="B193" s="41"/>
      <c r="C193" s="42"/>
      <c r="D193" s="228" t="s">
        <v>164</v>
      </c>
      <c r="E193" s="42"/>
      <c r="F193" s="229" t="s">
        <v>682</v>
      </c>
      <c r="G193" s="42"/>
      <c r="H193" s="42"/>
      <c r="I193" s="230"/>
      <c r="J193" s="42"/>
      <c r="K193" s="42"/>
      <c r="L193" s="46"/>
      <c r="M193" s="231"/>
      <c r="N193" s="232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164</v>
      </c>
      <c r="AU193" s="19" t="s">
        <v>88</v>
      </c>
    </row>
    <row r="194" s="14" customFormat="1">
      <c r="A194" s="14"/>
      <c r="B194" s="244"/>
      <c r="C194" s="245"/>
      <c r="D194" s="235" t="s">
        <v>166</v>
      </c>
      <c r="E194" s="246" t="s">
        <v>21</v>
      </c>
      <c r="F194" s="247" t="s">
        <v>674</v>
      </c>
      <c r="G194" s="245"/>
      <c r="H194" s="248">
        <v>12.989000000000001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166</v>
      </c>
      <c r="AU194" s="254" t="s">
        <v>88</v>
      </c>
      <c r="AV194" s="14" t="s">
        <v>88</v>
      </c>
      <c r="AW194" s="14" t="s">
        <v>38</v>
      </c>
      <c r="AX194" s="14" t="s">
        <v>86</v>
      </c>
      <c r="AY194" s="254" t="s">
        <v>155</v>
      </c>
    </row>
    <row r="195" s="2" customFormat="1" ht="24.15" customHeight="1">
      <c r="A195" s="40"/>
      <c r="B195" s="41"/>
      <c r="C195" s="215" t="s">
        <v>319</v>
      </c>
      <c r="D195" s="215" t="s">
        <v>157</v>
      </c>
      <c r="E195" s="216" t="s">
        <v>683</v>
      </c>
      <c r="F195" s="217" t="s">
        <v>684</v>
      </c>
      <c r="G195" s="218" t="s">
        <v>160</v>
      </c>
      <c r="H195" s="219">
        <v>12.989000000000001</v>
      </c>
      <c r="I195" s="220"/>
      <c r="J195" s="221">
        <f>ROUND(I195*H195,2)</f>
        <v>0</v>
      </c>
      <c r="K195" s="217" t="s">
        <v>161</v>
      </c>
      <c r="L195" s="46"/>
      <c r="M195" s="222" t="s">
        <v>21</v>
      </c>
      <c r="N195" s="223" t="s">
        <v>50</v>
      </c>
      <c r="O195" s="86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6" t="s">
        <v>162</v>
      </c>
      <c r="AT195" s="226" t="s">
        <v>157</v>
      </c>
      <c r="AU195" s="226" t="s">
        <v>88</v>
      </c>
      <c r="AY195" s="19" t="s">
        <v>155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9" t="s">
        <v>86</v>
      </c>
      <c r="BK195" s="227">
        <f>ROUND(I195*H195,2)</f>
        <v>0</v>
      </c>
      <c r="BL195" s="19" t="s">
        <v>162</v>
      </c>
      <c r="BM195" s="226" t="s">
        <v>685</v>
      </c>
    </row>
    <row r="196" s="2" customFormat="1">
      <c r="A196" s="40"/>
      <c r="B196" s="41"/>
      <c r="C196" s="42"/>
      <c r="D196" s="228" t="s">
        <v>164</v>
      </c>
      <c r="E196" s="42"/>
      <c r="F196" s="229" t="s">
        <v>686</v>
      </c>
      <c r="G196" s="42"/>
      <c r="H196" s="42"/>
      <c r="I196" s="230"/>
      <c r="J196" s="42"/>
      <c r="K196" s="42"/>
      <c r="L196" s="46"/>
      <c r="M196" s="231"/>
      <c r="N196" s="232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164</v>
      </c>
      <c r="AU196" s="19" t="s">
        <v>88</v>
      </c>
    </row>
    <row r="197" s="14" customFormat="1">
      <c r="A197" s="14"/>
      <c r="B197" s="244"/>
      <c r="C197" s="245"/>
      <c r="D197" s="235" t="s">
        <v>166</v>
      </c>
      <c r="E197" s="246" t="s">
        <v>21</v>
      </c>
      <c r="F197" s="247" t="s">
        <v>687</v>
      </c>
      <c r="G197" s="245"/>
      <c r="H197" s="248">
        <v>12.989000000000001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166</v>
      </c>
      <c r="AU197" s="254" t="s">
        <v>88</v>
      </c>
      <c r="AV197" s="14" t="s">
        <v>88</v>
      </c>
      <c r="AW197" s="14" t="s">
        <v>38</v>
      </c>
      <c r="AX197" s="14" t="s">
        <v>86</v>
      </c>
      <c r="AY197" s="254" t="s">
        <v>155</v>
      </c>
    </row>
    <row r="198" s="2" customFormat="1" ht="16.5" customHeight="1">
      <c r="A198" s="40"/>
      <c r="B198" s="41"/>
      <c r="C198" s="215" t="s">
        <v>325</v>
      </c>
      <c r="D198" s="215" t="s">
        <v>157</v>
      </c>
      <c r="E198" s="216" t="s">
        <v>688</v>
      </c>
      <c r="F198" s="217" t="s">
        <v>689</v>
      </c>
      <c r="G198" s="218" t="s">
        <v>239</v>
      </c>
      <c r="H198" s="219">
        <v>0.78400000000000003</v>
      </c>
      <c r="I198" s="220"/>
      <c r="J198" s="221">
        <f>ROUND(I198*H198,2)</f>
        <v>0</v>
      </c>
      <c r="K198" s="217" t="s">
        <v>161</v>
      </c>
      <c r="L198" s="46"/>
      <c r="M198" s="222" t="s">
        <v>21</v>
      </c>
      <c r="N198" s="223" t="s">
        <v>50</v>
      </c>
      <c r="O198" s="86"/>
      <c r="P198" s="224">
        <f>O198*H198</f>
        <v>0</v>
      </c>
      <c r="Q198" s="224">
        <v>1.06277</v>
      </c>
      <c r="R198" s="224">
        <f>Q198*H198</f>
        <v>0.83321168000000001</v>
      </c>
      <c r="S198" s="224">
        <v>0</v>
      </c>
      <c r="T198" s="22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6" t="s">
        <v>162</v>
      </c>
      <c r="AT198" s="226" t="s">
        <v>157</v>
      </c>
      <c r="AU198" s="226" t="s">
        <v>88</v>
      </c>
      <c r="AY198" s="19" t="s">
        <v>155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9" t="s">
        <v>86</v>
      </c>
      <c r="BK198" s="227">
        <f>ROUND(I198*H198,2)</f>
        <v>0</v>
      </c>
      <c r="BL198" s="19" t="s">
        <v>162</v>
      </c>
      <c r="BM198" s="226" t="s">
        <v>690</v>
      </c>
    </row>
    <row r="199" s="2" customFormat="1">
      <c r="A199" s="40"/>
      <c r="B199" s="41"/>
      <c r="C199" s="42"/>
      <c r="D199" s="228" t="s">
        <v>164</v>
      </c>
      <c r="E199" s="42"/>
      <c r="F199" s="229" t="s">
        <v>691</v>
      </c>
      <c r="G199" s="42"/>
      <c r="H199" s="42"/>
      <c r="I199" s="230"/>
      <c r="J199" s="42"/>
      <c r="K199" s="42"/>
      <c r="L199" s="46"/>
      <c r="M199" s="231"/>
      <c r="N199" s="23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164</v>
      </c>
      <c r="AU199" s="19" t="s">
        <v>88</v>
      </c>
    </row>
    <row r="200" s="13" customFormat="1">
      <c r="A200" s="13"/>
      <c r="B200" s="233"/>
      <c r="C200" s="234"/>
      <c r="D200" s="235" t="s">
        <v>166</v>
      </c>
      <c r="E200" s="236" t="s">
        <v>21</v>
      </c>
      <c r="F200" s="237" t="s">
        <v>692</v>
      </c>
      <c r="G200" s="234"/>
      <c r="H200" s="236" t="s">
        <v>21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166</v>
      </c>
      <c r="AU200" s="243" t="s">
        <v>88</v>
      </c>
      <c r="AV200" s="13" t="s">
        <v>86</v>
      </c>
      <c r="AW200" s="13" t="s">
        <v>38</v>
      </c>
      <c r="AX200" s="13" t="s">
        <v>79</v>
      </c>
      <c r="AY200" s="243" t="s">
        <v>155</v>
      </c>
    </row>
    <row r="201" s="14" customFormat="1">
      <c r="A201" s="14"/>
      <c r="B201" s="244"/>
      <c r="C201" s="245"/>
      <c r="D201" s="235" t="s">
        <v>166</v>
      </c>
      <c r="E201" s="246" t="s">
        <v>21</v>
      </c>
      <c r="F201" s="247" t="s">
        <v>693</v>
      </c>
      <c r="G201" s="245"/>
      <c r="H201" s="248">
        <v>0.78400000000000003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166</v>
      </c>
      <c r="AU201" s="254" t="s">
        <v>88</v>
      </c>
      <c r="AV201" s="14" t="s">
        <v>88</v>
      </c>
      <c r="AW201" s="14" t="s">
        <v>38</v>
      </c>
      <c r="AX201" s="14" t="s">
        <v>86</v>
      </c>
      <c r="AY201" s="254" t="s">
        <v>155</v>
      </c>
    </row>
    <row r="202" s="12" customFormat="1" ht="22.8" customHeight="1">
      <c r="A202" s="12"/>
      <c r="B202" s="199"/>
      <c r="C202" s="200"/>
      <c r="D202" s="201" t="s">
        <v>78</v>
      </c>
      <c r="E202" s="213" t="s">
        <v>196</v>
      </c>
      <c r="F202" s="213" t="s">
        <v>429</v>
      </c>
      <c r="G202" s="200"/>
      <c r="H202" s="200"/>
      <c r="I202" s="203"/>
      <c r="J202" s="214">
        <f>BK202</f>
        <v>0</v>
      </c>
      <c r="K202" s="200"/>
      <c r="L202" s="205"/>
      <c r="M202" s="206"/>
      <c r="N202" s="207"/>
      <c r="O202" s="207"/>
      <c r="P202" s="208">
        <f>SUM(P203:P241)</f>
        <v>0</v>
      </c>
      <c r="Q202" s="207"/>
      <c r="R202" s="208">
        <f>SUM(R203:R241)</f>
        <v>79.788080270000009</v>
      </c>
      <c r="S202" s="207"/>
      <c r="T202" s="209">
        <f>SUM(T203:T241)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0" t="s">
        <v>86</v>
      </c>
      <c r="AT202" s="211" t="s">
        <v>78</v>
      </c>
      <c r="AU202" s="211" t="s">
        <v>86</v>
      </c>
      <c r="AY202" s="210" t="s">
        <v>155</v>
      </c>
      <c r="BK202" s="212">
        <f>SUM(BK203:BK241)</f>
        <v>0</v>
      </c>
    </row>
    <row r="203" s="2" customFormat="1" ht="21.75" customHeight="1">
      <c r="A203" s="40"/>
      <c r="B203" s="41"/>
      <c r="C203" s="215" t="s">
        <v>332</v>
      </c>
      <c r="D203" s="215" t="s">
        <v>157</v>
      </c>
      <c r="E203" s="216" t="s">
        <v>694</v>
      </c>
      <c r="F203" s="217" t="s">
        <v>695</v>
      </c>
      <c r="G203" s="218" t="s">
        <v>199</v>
      </c>
      <c r="H203" s="219">
        <v>165.02000000000001</v>
      </c>
      <c r="I203" s="220"/>
      <c r="J203" s="221">
        <f>ROUND(I203*H203,2)</f>
        <v>0</v>
      </c>
      <c r="K203" s="217" t="s">
        <v>161</v>
      </c>
      <c r="L203" s="46"/>
      <c r="M203" s="222" t="s">
        <v>21</v>
      </c>
      <c r="N203" s="223" t="s">
        <v>50</v>
      </c>
      <c r="O203" s="86"/>
      <c r="P203" s="224">
        <f>O203*H203</f>
        <v>0</v>
      </c>
      <c r="Q203" s="224">
        <v>0.0073499999999999998</v>
      </c>
      <c r="R203" s="224">
        <f>Q203*H203</f>
        <v>1.2128970000000001</v>
      </c>
      <c r="S203" s="224">
        <v>0</v>
      </c>
      <c r="T203" s="225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6" t="s">
        <v>162</v>
      </c>
      <c r="AT203" s="226" t="s">
        <v>157</v>
      </c>
      <c r="AU203" s="226" t="s">
        <v>88</v>
      </c>
      <c r="AY203" s="19" t="s">
        <v>155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9" t="s">
        <v>86</v>
      </c>
      <c r="BK203" s="227">
        <f>ROUND(I203*H203,2)</f>
        <v>0</v>
      </c>
      <c r="BL203" s="19" t="s">
        <v>162</v>
      </c>
      <c r="BM203" s="226" t="s">
        <v>696</v>
      </c>
    </row>
    <row r="204" s="2" customFormat="1">
      <c r="A204" s="40"/>
      <c r="B204" s="41"/>
      <c r="C204" s="42"/>
      <c r="D204" s="228" t="s">
        <v>164</v>
      </c>
      <c r="E204" s="42"/>
      <c r="F204" s="229" t="s">
        <v>697</v>
      </c>
      <c r="G204" s="42"/>
      <c r="H204" s="42"/>
      <c r="I204" s="230"/>
      <c r="J204" s="42"/>
      <c r="K204" s="42"/>
      <c r="L204" s="46"/>
      <c r="M204" s="231"/>
      <c r="N204" s="23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164</v>
      </c>
      <c r="AU204" s="19" t="s">
        <v>88</v>
      </c>
    </row>
    <row r="205" s="14" customFormat="1">
      <c r="A205" s="14"/>
      <c r="B205" s="244"/>
      <c r="C205" s="245"/>
      <c r="D205" s="235" t="s">
        <v>166</v>
      </c>
      <c r="E205" s="246" t="s">
        <v>21</v>
      </c>
      <c r="F205" s="247" t="s">
        <v>698</v>
      </c>
      <c r="G205" s="245"/>
      <c r="H205" s="248">
        <v>109.81999999999999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166</v>
      </c>
      <c r="AU205" s="254" t="s">
        <v>88</v>
      </c>
      <c r="AV205" s="14" t="s">
        <v>88</v>
      </c>
      <c r="AW205" s="14" t="s">
        <v>38</v>
      </c>
      <c r="AX205" s="14" t="s">
        <v>79</v>
      </c>
      <c r="AY205" s="254" t="s">
        <v>155</v>
      </c>
    </row>
    <row r="206" s="14" customFormat="1">
      <c r="A206" s="14"/>
      <c r="B206" s="244"/>
      <c r="C206" s="245"/>
      <c r="D206" s="235" t="s">
        <v>166</v>
      </c>
      <c r="E206" s="246" t="s">
        <v>21</v>
      </c>
      <c r="F206" s="247" t="s">
        <v>699</v>
      </c>
      <c r="G206" s="245"/>
      <c r="H206" s="248">
        <v>55.200000000000003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166</v>
      </c>
      <c r="AU206" s="254" t="s">
        <v>88</v>
      </c>
      <c r="AV206" s="14" t="s">
        <v>88</v>
      </c>
      <c r="AW206" s="14" t="s">
        <v>38</v>
      </c>
      <c r="AX206" s="14" t="s">
        <v>79</v>
      </c>
      <c r="AY206" s="254" t="s">
        <v>155</v>
      </c>
    </row>
    <row r="207" s="15" customFormat="1">
      <c r="A207" s="15"/>
      <c r="B207" s="255"/>
      <c r="C207" s="256"/>
      <c r="D207" s="235" t="s">
        <v>166</v>
      </c>
      <c r="E207" s="257" t="s">
        <v>541</v>
      </c>
      <c r="F207" s="258" t="s">
        <v>171</v>
      </c>
      <c r="G207" s="256"/>
      <c r="H207" s="259">
        <v>165.02000000000001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5" t="s">
        <v>166</v>
      </c>
      <c r="AU207" s="265" t="s">
        <v>88</v>
      </c>
      <c r="AV207" s="15" t="s">
        <v>172</v>
      </c>
      <c r="AW207" s="15" t="s">
        <v>38</v>
      </c>
      <c r="AX207" s="15" t="s">
        <v>86</v>
      </c>
      <c r="AY207" s="265" t="s">
        <v>155</v>
      </c>
    </row>
    <row r="208" s="2" customFormat="1" ht="24.15" customHeight="1">
      <c r="A208" s="40"/>
      <c r="B208" s="41"/>
      <c r="C208" s="215" t="s">
        <v>337</v>
      </c>
      <c r="D208" s="215" t="s">
        <v>157</v>
      </c>
      <c r="E208" s="216" t="s">
        <v>700</v>
      </c>
      <c r="F208" s="217" t="s">
        <v>701</v>
      </c>
      <c r="G208" s="218" t="s">
        <v>199</v>
      </c>
      <c r="H208" s="219">
        <v>165.02000000000001</v>
      </c>
      <c r="I208" s="220"/>
      <c r="J208" s="221">
        <f>ROUND(I208*H208,2)</f>
        <v>0</v>
      </c>
      <c r="K208" s="217" t="s">
        <v>161</v>
      </c>
      <c r="L208" s="46"/>
      <c r="M208" s="222" t="s">
        <v>21</v>
      </c>
      <c r="N208" s="223" t="s">
        <v>50</v>
      </c>
      <c r="O208" s="86"/>
      <c r="P208" s="224">
        <f>O208*H208</f>
        <v>0</v>
      </c>
      <c r="Q208" s="224">
        <v>0.027</v>
      </c>
      <c r="R208" s="224">
        <f>Q208*H208</f>
        <v>4.4555400000000001</v>
      </c>
      <c r="S208" s="224">
        <v>0</v>
      </c>
      <c r="T208" s="225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6" t="s">
        <v>162</v>
      </c>
      <c r="AT208" s="226" t="s">
        <v>157</v>
      </c>
      <c r="AU208" s="226" t="s">
        <v>88</v>
      </c>
      <c r="AY208" s="19" t="s">
        <v>155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9" t="s">
        <v>86</v>
      </c>
      <c r="BK208" s="227">
        <f>ROUND(I208*H208,2)</f>
        <v>0</v>
      </c>
      <c r="BL208" s="19" t="s">
        <v>162</v>
      </c>
      <c r="BM208" s="226" t="s">
        <v>702</v>
      </c>
    </row>
    <row r="209" s="2" customFormat="1">
      <c r="A209" s="40"/>
      <c r="B209" s="41"/>
      <c r="C209" s="42"/>
      <c r="D209" s="228" t="s">
        <v>164</v>
      </c>
      <c r="E209" s="42"/>
      <c r="F209" s="229" t="s">
        <v>703</v>
      </c>
      <c r="G209" s="42"/>
      <c r="H209" s="42"/>
      <c r="I209" s="230"/>
      <c r="J209" s="42"/>
      <c r="K209" s="42"/>
      <c r="L209" s="46"/>
      <c r="M209" s="231"/>
      <c r="N209" s="232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164</v>
      </c>
      <c r="AU209" s="19" t="s">
        <v>88</v>
      </c>
    </row>
    <row r="210" s="14" customFormat="1">
      <c r="A210" s="14"/>
      <c r="B210" s="244"/>
      <c r="C210" s="245"/>
      <c r="D210" s="235" t="s">
        <v>166</v>
      </c>
      <c r="E210" s="246" t="s">
        <v>21</v>
      </c>
      <c r="F210" s="247" t="s">
        <v>541</v>
      </c>
      <c r="G210" s="245"/>
      <c r="H210" s="248">
        <v>165.02000000000001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166</v>
      </c>
      <c r="AU210" s="254" t="s">
        <v>88</v>
      </c>
      <c r="AV210" s="14" t="s">
        <v>88</v>
      </c>
      <c r="AW210" s="14" t="s">
        <v>38</v>
      </c>
      <c r="AX210" s="14" t="s">
        <v>86</v>
      </c>
      <c r="AY210" s="254" t="s">
        <v>155</v>
      </c>
    </row>
    <row r="211" s="2" customFormat="1" ht="21.75" customHeight="1">
      <c r="A211" s="40"/>
      <c r="B211" s="41"/>
      <c r="C211" s="215" t="s">
        <v>343</v>
      </c>
      <c r="D211" s="215" t="s">
        <v>157</v>
      </c>
      <c r="E211" s="216" t="s">
        <v>704</v>
      </c>
      <c r="F211" s="217" t="s">
        <v>705</v>
      </c>
      <c r="G211" s="218" t="s">
        <v>160</v>
      </c>
      <c r="H211" s="219">
        <v>7.7130000000000001</v>
      </c>
      <c r="I211" s="220"/>
      <c r="J211" s="221">
        <f>ROUND(I211*H211,2)</f>
        <v>0</v>
      </c>
      <c r="K211" s="217" t="s">
        <v>161</v>
      </c>
      <c r="L211" s="46"/>
      <c r="M211" s="222" t="s">
        <v>21</v>
      </c>
      <c r="N211" s="223" t="s">
        <v>50</v>
      </c>
      <c r="O211" s="86"/>
      <c r="P211" s="224">
        <f>O211*H211</f>
        <v>0</v>
      </c>
      <c r="Q211" s="224">
        <v>2.3010199999999998</v>
      </c>
      <c r="R211" s="224">
        <f>Q211*H211</f>
        <v>17.74776726</v>
      </c>
      <c r="S211" s="224">
        <v>0</v>
      </c>
      <c r="T211" s="225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6" t="s">
        <v>162</v>
      </c>
      <c r="AT211" s="226" t="s">
        <v>157</v>
      </c>
      <c r="AU211" s="226" t="s">
        <v>88</v>
      </c>
      <c r="AY211" s="19" t="s">
        <v>155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9" t="s">
        <v>86</v>
      </c>
      <c r="BK211" s="227">
        <f>ROUND(I211*H211,2)</f>
        <v>0</v>
      </c>
      <c r="BL211" s="19" t="s">
        <v>162</v>
      </c>
      <c r="BM211" s="226" t="s">
        <v>706</v>
      </c>
    </row>
    <row r="212" s="2" customFormat="1">
      <c r="A212" s="40"/>
      <c r="B212" s="41"/>
      <c r="C212" s="42"/>
      <c r="D212" s="228" t="s">
        <v>164</v>
      </c>
      <c r="E212" s="42"/>
      <c r="F212" s="229" t="s">
        <v>707</v>
      </c>
      <c r="G212" s="42"/>
      <c r="H212" s="42"/>
      <c r="I212" s="230"/>
      <c r="J212" s="42"/>
      <c r="K212" s="42"/>
      <c r="L212" s="46"/>
      <c r="M212" s="231"/>
      <c r="N212" s="232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164</v>
      </c>
      <c r="AU212" s="19" t="s">
        <v>88</v>
      </c>
    </row>
    <row r="213" s="14" customFormat="1">
      <c r="A213" s="14"/>
      <c r="B213" s="244"/>
      <c r="C213" s="245"/>
      <c r="D213" s="235" t="s">
        <v>166</v>
      </c>
      <c r="E213" s="246" t="s">
        <v>21</v>
      </c>
      <c r="F213" s="247" t="s">
        <v>708</v>
      </c>
      <c r="G213" s="245"/>
      <c r="H213" s="248">
        <v>7.3070000000000004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166</v>
      </c>
      <c r="AU213" s="254" t="s">
        <v>88</v>
      </c>
      <c r="AV213" s="14" t="s">
        <v>88</v>
      </c>
      <c r="AW213" s="14" t="s">
        <v>38</v>
      </c>
      <c r="AX213" s="14" t="s">
        <v>79</v>
      </c>
      <c r="AY213" s="254" t="s">
        <v>155</v>
      </c>
    </row>
    <row r="214" s="14" customFormat="1">
      <c r="A214" s="14"/>
      <c r="B214" s="244"/>
      <c r="C214" s="245"/>
      <c r="D214" s="235" t="s">
        <v>166</v>
      </c>
      <c r="E214" s="246" t="s">
        <v>21</v>
      </c>
      <c r="F214" s="247" t="s">
        <v>709</v>
      </c>
      <c r="G214" s="245"/>
      <c r="H214" s="248">
        <v>0.40600000000000003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166</v>
      </c>
      <c r="AU214" s="254" t="s">
        <v>88</v>
      </c>
      <c r="AV214" s="14" t="s">
        <v>88</v>
      </c>
      <c r="AW214" s="14" t="s">
        <v>38</v>
      </c>
      <c r="AX214" s="14" t="s">
        <v>79</v>
      </c>
      <c r="AY214" s="254" t="s">
        <v>155</v>
      </c>
    </row>
    <row r="215" s="16" customFormat="1">
      <c r="A215" s="16"/>
      <c r="B215" s="266"/>
      <c r="C215" s="267"/>
      <c r="D215" s="235" t="s">
        <v>166</v>
      </c>
      <c r="E215" s="268" t="s">
        <v>21</v>
      </c>
      <c r="F215" s="269" t="s">
        <v>180</v>
      </c>
      <c r="G215" s="267"/>
      <c r="H215" s="270">
        <v>7.7130000000000001</v>
      </c>
      <c r="I215" s="271"/>
      <c r="J215" s="267"/>
      <c r="K215" s="267"/>
      <c r="L215" s="272"/>
      <c r="M215" s="273"/>
      <c r="N215" s="274"/>
      <c r="O215" s="274"/>
      <c r="P215" s="274"/>
      <c r="Q215" s="274"/>
      <c r="R215" s="274"/>
      <c r="S215" s="274"/>
      <c r="T215" s="275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76" t="s">
        <v>166</v>
      </c>
      <c r="AU215" s="276" t="s">
        <v>88</v>
      </c>
      <c r="AV215" s="16" t="s">
        <v>162</v>
      </c>
      <c r="AW215" s="16" t="s">
        <v>38</v>
      </c>
      <c r="AX215" s="16" t="s">
        <v>86</v>
      </c>
      <c r="AY215" s="276" t="s">
        <v>155</v>
      </c>
    </row>
    <row r="216" s="2" customFormat="1" ht="21.75" customHeight="1">
      <c r="A216" s="40"/>
      <c r="B216" s="41"/>
      <c r="C216" s="215" t="s">
        <v>350</v>
      </c>
      <c r="D216" s="215" t="s">
        <v>157</v>
      </c>
      <c r="E216" s="216" t="s">
        <v>710</v>
      </c>
      <c r="F216" s="217" t="s">
        <v>711</v>
      </c>
      <c r="G216" s="218" t="s">
        <v>160</v>
      </c>
      <c r="H216" s="219">
        <v>16.943000000000001</v>
      </c>
      <c r="I216" s="220"/>
      <c r="J216" s="221">
        <f>ROUND(I216*H216,2)</f>
        <v>0</v>
      </c>
      <c r="K216" s="217" t="s">
        <v>161</v>
      </c>
      <c r="L216" s="46"/>
      <c r="M216" s="222" t="s">
        <v>21</v>
      </c>
      <c r="N216" s="223" t="s">
        <v>50</v>
      </c>
      <c r="O216" s="86"/>
      <c r="P216" s="224">
        <f>O216*H216</f>
        <v>0</v>
      </c>
      <c r="Q216" s="224">
        <v>2.5018699999999998</v>
      </c>
      <c r="R216" s="224">
        <f>Q216*H216</f>
        <v>42.389183410000001</v>
      </c>
      <c r="S216" s="224">
        <v>0</v>
      </c>
      <c r="T216" s="225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6" t="s">
        <v>162</v>
      </c>
      <c r="AT216" s="226" t="s">
        <v>157</v>
      </c>
      <c r="AU216" s="226" t="s">
        <v>88</v>
      </c>
      <c r="AY216" s="19" t="s">
        <v>155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9" t="s">
        <v>86</v>
      </c>
      <c r="BK216" s="227">
        <f>ROUND(I216*H216,2)</f>
        <v>0</v>
      </c>
      <c r="BL216" s="19" t="s">
        <v>162</v>
      </c>
      <c r="BM216" s="226" t="s">
        <v>712</v>
      </c>
    </row>
    <row r="217" s="2" customFormat="1">
      <c r="A217" s="40"/>
      <c r="B217" s="41"/>
      <c r="C217" s="42"/>
      <c r="D217" s="228" t="s">
        <v>164</v>
      </c>
      <c r="E217" s="42"/>
      <c r="F217" s="229" t="s">
        <v>713</v>
      </c>
      <c r="G217" s="42"/>
      <c r="H217" s="42"/>
      <c r="I217" s="230"/>
      <c r="J217" s="42"/>
      <c r="K217" s="42"/>
      <c r="L217" s="46"/>
      <c r="M217" s="231"/>
      <c r="N217" s="232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164</v>
      </c>
      <c r="AU217" s="19" t="s">
        <v>88</v>
      </c>
    </row>
    <row r="218" s="14" customFormat="1">
      <c r="A218" s="14"/>
      <c r="B218" s="244"/>
      <c r="C218" s="245"/>
      <c r="D218" s="235" t="s">
        <v>166</v>
      </c>
      <c r="E218" s="246" t="s">
        <v>21</v>
      </c>
      <c r="F218" s="247" t="s">
        <v>714</v>
      </c>
      <c r="G218" s="245"/>
      <c r="H218" s="248">
        <v>16.943000000000001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166</v>
      </c>
      <c r="AU218" s="254" t="s">
        <v>88</v>
      </c>
      <c r="AV218" s="14" t="s">
        <v>88</v>
      </c>
      <c r="AW218" s="14" t="s">
        <v>38</v>
      </c>
      <c r="AX218" s="14" t="s">
        <v>86</v>
      </c>
      <c r="AY218" s="254" t="s">
        <v>155</v>
      </c>
    </row>
    <row r="219" s="2" customFormat="1" ht="21.75" customHeight="1">
      <c r="A219" s="40"/>
      <c r="B219" s="41"/>
      <c r="C219" s="215" t="s">
        <v>356</v>
      </c>
      <c r="D219" s="215" t="s">
        <v>157</v>
      </c>
      <c r="E219" s="216" t="s">
        <v>715</v>
      </c>
      <c r="F219" s="217" t="s">
        <v>716</v>
      </c>
      <c r="G219" s="218" t="s">
        <v>160</v>
      </c>
      <c r="H219" s="219">
        <v>7.0599999999999996</v>
      </c>
      <c r="I219" s="220"/>
      <c r="J219" s="221">
        <f>ROUND(I219*H219,2)</f>
        <v>0</v>
      </c>
      <c r="K219" s="217" t="s">
        <v>161</v>
      </c>
      <c r="L219" s="46"/>
      <c r="M219" s="222" t="s">
        <v>21</v>
      </c>
      <c r="N219" s="223" t="s">
        <v>50</v>
      </c>
      <c r="O219" s="86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6" t="s">
        <v>162</v>
      </c>
      <c r="AT219" s="226" t="s">
        <v>157</v>
      </c>
      <c r="AU219" s="226" t="s">
        <v>88</v>
      </c>
      <c r="AY219" s="19" t="s">
        <v>155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9" t="s">
        <v>86</v>
      </c>
      <c r="BK219" s="227">
        <f>ROUND(I219*H219,2)</f>
        <v>0</v>
      </c>
      <c r="BL219" s="19" t="s">
        <v>162</v>
      </c>
      <c r="BM219" s="226" t="s">
        <v>717</v>
      </c>
    </row>
    <row r="220" s="2" customFormat="1">
      <c r="A220" s="40"/>
      <c r="B220" s="41"/>
      <c r="C220" s="42"/>
      <c r="D220" s="228" t="s">
        <v>164</v>
      </c>
      <c r="E220" s="42"/>
      <c r="F220" s="229" t="s">
        <v>718</v>
      </c>
      <c r="G220" s="42"/>
      <c r="H220" s="42"/>
      <c r="I220" s="230"/>
      <c r="J220" s="42"/>
      <c r="K220" s="42"/>
      <c r="L220" s="46"/>
      <c r="M220" s="231"/>
      <c r="N220" s="232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164</v>
      </c>
      <c r="AU220" s="19" t="s">
        <v>88</v>
      </c>
    </row>
    <row r="221" s="14" customFormat="1">
      <c r="A221" s="14"/>
      <c r="B221" s="244"/>
      <c r="C221" s="245"/>
      <c r="D221" s="235" t="s">
        <v>166</v>
      </c>
      <c r="E221" s="246" t="s">
        <v>21</v>
      </c>
      <c r="F221" s="247" t="s">
        <v>719</v>
      </c>
      <c r="G221" s="245"/>
      <c r="H221" s="248">
        <v>7.0599999999999996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166</v>
      </c>
      <c r="AU221" s="254" t="s">
        <v>88</v>
      </c>
      <c r="AV221" s="14" t="s">
        <v>88</v>
      </c>
      <c r="AW221" s="14" t="s">
        <v>38</v>
      </c>
      <c r="AX221" s="14" t="s">
        <v>86</v>
      </c>
      <c r="AY221" s="254" t="s">
        <v>155</v>
      </c>
    </row>
    <row r="222" s="2" customFormat="1" ht="21.75" customHeight="1">
      <c r="A222" s="40"/>
      <c r="B222" s="41"/>
      <c r="C222" s="215" t="s">
        <v>364</v>
      </c>
      <c r="D222" s="215" t="s">
        <v>157</v>
      </c>
      <c r="E222" s="216" t="s">
        <v>679</v>
      </c>
      <c r="F222" s="217" t="s">
        <v>680</v>
      </c>
      <c r="G222" s="218" t="s">
        <v>160</v>
      </c>
      <c r="H222" s="219">
        <v>16.943000000000001</v>
      </c>
      <c r="I222" s="220"/>
      <c r="J222" s="221">
        <f>ROUND(I222*H222,2)</f>
        <v>0</v>
      </c>
      <c r="K222" s="217" t="s">
        <v>161</v>
      </c>
      <c r="L222" s="46"/>
      <c r="M222" s="222" t="s">
        <v>21</v>
      </c>
      <c r="N222" s="223" t="s">
        <v>50</v>
      </c>
      <c r="O222" s="86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6" t="s">
        <v>162</v>
      </c>
      <c r="AT222" s="226" t="s">
        <v>157</v>
      </c>
      <c r="AU222" s="226" t="s">
        <v>88</v>
      </c>
      <c r="AY222" s="19" t="s">
        <v>155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9" t="s">
        <v>86</v>
      </c>
      <c r="BK222" s="227">
        <f>ROUND(I222*H222,2)</f>
        <v>0</v>
      </c>
      <c r="BL222" s="19" t="s">
        <v>162</v>
      </c>
      <c r="BM222" s="226" t="s">
        <v>720</v>
      </c>
    </row>
    <row r="223" s="2" customFormat="1">
      <c r="A223" s="40"/>
      <c r="B223" s="41"/>
      <c r="C223" s="42"/>
      <c r="D223" s="228" t="s">
        <v>164</v>
      </c>
      <c r="E223" s="42"/>
      <c r="F223" s="229" t="s">
        <v>682</v>
      </c>
      <c r="G223" s="42"/>
      <c r="H223" s="42"/>
      <c r="I223" s="230"/>
      <c r="J223" s="42"/>
      <c r="K223" s="42"/>
      <c r="L223" s="46"/>
      <c r="M223" s="231"/>
      <c r="N223" s="232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164</v>
      </c>
      <c r="AU223" s="19" t="s">
        <v>88</v>
      </c>
    </row>
    <row r="224" s="2" customFormat="1" ht="24.15" customHeight="1">
      <c r="A224" s="40"/>
      <c r="B224" s="41"/>
      <c r="C224" s="215" t="s">
        <v>369</v>
      </c>
      <c r="D224" s="215" t="s">
        <v>157</v>
      </c>
      <c r="E224" s="216" t="s">
        <v>683</v>
      </c>
      <c r="F224" s="217" t="s">
        <v>684</v>
      </c>
      <c r="G224" s="218" t="s">
        <v>160</v>
      </c>
      <c r="H224" s="219">
        <v>16.943000000000001</v>
      </c>
      <c r="I224" s="220"/>
      <c r="J224" s="221">
        <f>ROUND(I224*H224,2)</f>
        <v>0</v>
      </c>
      <c r="K224" s="217" t="s">
        <v>161</v>
      </c>
      <c r="L224" s="46"/>
      <c r="M224" s="222" t="s">
        <v>21</v>
      </c>
      <c r="N224" s="223" t="s">
        <v>50</v>
      </c>
      <c r="O224" s="86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6" t="s">
        <v>162</v>
      </c>
      <c r="AT224" s="226" t="s">
        <v>157</v>
      </c>
      <c r="AU224" s="226" t="s">
        <v>88</v>
      </c>
      <c r="AY224" s="19" t="s">
        <v>155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9" t="s">
        <v>86</v>
      </c>
      <c r="BK224" s="227">
        <f>ROUND(I224*H224,2)</f>
        <v>0</v>
      </c>
      <c r="BL224" s="19" t="s">
        <v>162</v>
      </c>
      <c r="BM224" s="226" t="s">
        <v>721</v>
      </c>
    </row>
    <row r="225" s="2" customFormat="1">
      <c r="A225" s="40"/>
      <c r="B225" s="41"/>
      <c r="C225" s="42"/>
      <c r="D225" s="228" t="s">
        <v>164</v>
      </c>
      <c r="E225" s="42"/>
      <c r="F225" s="229" t="s">
        <v>686</v>
      </c>
      <c r="G225" s="42"/>
      <c r="H225" s="42"/>
      <c r="I225" s="230"/>
      <c r="J225" s="42"/>
      <c r="K225" s="42"/>
      <c r="L225" s="46"/>
      <c r="M225" s="231"/>
      <c r="N225" s="232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164</v>
      </c>
      <c r="AU225" s="19" t="s">
        <v>88</v>
      </c>
    </row>
    <row r="226" s="14" customFormat="1">
      <c r="A226" s="14"/>
      <c r="B226" s="244"/>
      <c r="C226" s="245"/>
      <c r="D226" s="235" t="s">
        <v>166</v>
      </c>
      <c r="E226" s="246" t="s">
        <v>21</v>
      </c>
      <c r="F226" s="247" t="s">
        <v>714</v>
      </c>
      <c r="G226" s="245"/>
      <c r="H226" s="248">
        <v>16.943000000000001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166</v>
      </c>
      <c r="AU226" s="254" t="s">
        <v>88</v>
      </c>
      <c r="AV226" s="14" t="s">
        <v>88</v>
      </c>
      <c r="AW226" s="14" t="s">
        <v>38</v>
      </c>
      <c r="AX226" s="14" t="s">
        <v>86</v>
      </c>
      <c r="AY226" s="254" t="s">
        <v>155</v>
      </c>
    </row>
    <row r="227" s="2" customFormat="1" ht="16.5" customHeight="1">
      <c r="A227" s="40"/>
      <c r="B227" s="41"/>
      <c r="C227" s="215" t="s">
        <v>375</v>
      </c>
      <c r="D227" s="215" t="s">
        <v>157</v>
      </c>
      <c r="E227" s="216" t="s">
        <v>688</v>
      </c>
      <c r="F227" s="217" t="s">
        <v>689</v>
      </c>
      <c r="G227" s="218" t="s">
        <v>239</v>
      </c>
      <c r="H227" s="219">
        <v>0.93000000000000005</v>
      </c>
      <c r="I227" s="220"/>
      <c r="J227" s="221">
        <f>ROUND(I227*H227,2)</f>
        <v>0</v>
      </c>
      <c r="K227" s="217" t="s">
        <v>161</v>
      </c>
      <c r="L227" s="46"/>
      <c r="M227" s="222" t="s">
        <v>21</v>
      </c>
      <c r="N227" s="223" t="s">
        <v>50</v>
      </c>
      <c r="O227" s="86"/>
      <c r="P227" s="224">
        <f>O227*H227</f>
        <v>0</v>
      </c>
      <c r="Q227" s="224">
        <v>1.06277</v>
      </c>
      <c r="R227" s="224">
        <f>Q227*H227</f>
        <v>0.98837610000000009</v>
      </c>
      <c r="S227" s="224">
        <v>0</v>
      </c>
      <c r="T227" s="225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6" t="s">
        <v>162</v>
      </c>
      <c r="AT227" s="226" t="s">
        <v>157</v>
      </c>
      <c r="AU227" s="226" t="s">
        <v>88</v>
      </c>
      <c r="AY227" s="19" t="s">
        <v>155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9" t="s">
        <v>86</v>
      </c>
      <c r="BK227" s="227">
        <f>ROUND(I227*H227,2)</f>
        <v>0</v>
      </c>
      <c r="BL227" s="19" t="s">
        <v>162</v>
      </c>
      <c r="BM227" s="226" t="s">
        <v>722</v>
      </c>
    </row>
    <row r="228" s="2" customFormat="1">
      <c r="A228" s="40"/>
      <c r="B228" s="41"/>
      <c r="C228" s="42"/>
      <c r="D228" s="228" t="s">
        <v>164</v>
      </c>
      <c r="E228" s="42"/>
      <c r="F228" s="229" t="s">
        <v>691</v>
      </c>
      <c r="G228" s="42"/>
      <c r="H228" s="42"/>
      <c r="I228" s="230"/>
      <c r="J228" s="42"/>
      <c r="K228" s="42"/>
      <c r="L228" s="46"/>
      <c r="M228" s="231"/>
      <c r="N228" s="232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164</v>
      </c>
      <c r="AU228" s="19" t="s">
        <v>88</v>
      </c>
    </row>
    <row r="229" s="13" customFormat="1">
      <c r="A229" s="13"/>
      <c r="B229" s="233"/>
      <c r="C229" s="234"/>
      <c r="D229" s="235" t="s">
        <v>166</v>
      </c>
      <c r="E229" s="236" t="s">
        <v>21</v>
      </c>
      <c r="F229" s="237" t="s">
        <v>723</v>
      </c>
      <c r="G229" s="234"/>
      <c r="H229" s="236" t="s">
        <v>21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166</v>
      </c>
      <c r="AU229" s="243" t="s">
        <v>88</v>
      </c>
      <c r="AV229" s="13" t="s">
        <v>86</v>
      </c>
      <c r="AW229" s="13" t="s">
        <v>38</v>
      </c>
      <c r="AX229" s="13" t="s">
        <v>79</v>
      </c>
      <c r="AY229" s="243" t="s">
        <v>155</v>
      </c>
    </row>
    <row r="230" s="14" customFormat="1">
      <c r="A230" s="14"/>
      <c r="B230" s="244"/>
      <c r="C230" s="245"/>
      <c r="D230" s="235" t="s">
        <v>166</v>
      </c>
      <c r="E230" s="246" t="s">
        <v>21</v>
      </c>
      <c r="F230" s="247" t="s">
        <v>724</v>
      </c>
      <c r="G230" s="245"/>
      <c r="H230" s="248">
        <v>0.93000000000000005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166</v>
      </c>
      <c r="AU230" s="254" t="s">
        <v>88</v>
      </c>
      <c r="AV230" s="14" t="s">
        <v>88</v>
      </c>
      <c r="AW230" s="14" t="s">
        <v>38</v>
      </c>
      <c r="AX230" s="14" t="s">
        <v>86</v>
      </c>
      <c r="AY230" s="254" t="s">
        <v>155</v>
      </c>
    </row>
    <row r="231" s="2" customFormat="1" ht="16.5" customHeight="1">
      <c r="A231" s="40"/>
      <c r="B231" s="41"/>
      <c r="C231" s="215" t="s">
        <v>380</v>
      </c>
      <c r="D231" s="215" t="s">
        <v>157</v>
      </c>
      <c r="E231" s="216" t="s">
        <v>725</v>
      </c>
      <c r="F231" s="217" t="s">
        <v>726</v>
      </c>
      <c r="G231" s="218" t="s">
        <v>199</v>
      </c>
      <c r="H231" s="219">
        <v>148.25</v>
      </c>
      <c r="I231" s="220"/>
      <c r="J231" s="221">
        <f>ROUND(I231*H231,2)</f>
        <v>0</v>
      </c>
      <c r="K231" s="217" t="s">
        <v>161</v>
      </c>
      <c r="L231" s="46"/>
      <c r="M231" s="222" t="s">
        <v>21</v>
      </c>
      <c r="N231" s="223" t="s">
        <v>50</v>
      </c>
      <c r="O231" s="86"/>
      <c r="P231" s="224">
        <f>O231*H231</f>
        <v>0</v>
      </c>
      <c r="Q231" s="224">
        <v>0.00012999999999999999</v>
      </c>
      <c r="R231" s="224">
        <f>Q231*H231</f>
        <v>0.019272499999999998</v>
      </c>
      <c r="S231" s="224">
        <v>0</v>
      </c>
      <c r="T231" s="225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6" t="s">
        <v>162</v>
      </c>
      <c r="AT231" s="226" t="s">
        <v>157</v>
      </c>
      <c r="AU231" s="226" t="s">
        <v>88</v>
      </c>
      <c r="AY231" s="19" t="s">
        <v>155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9" t="s">
        <v>86</v>
      </c>
      <c r="BK231" s="227">
        <f>ROUND(I231*H231,2)</f>
        <v>0</v>
      </c>
      <c r="BL231" s="19" t="s">
        <v>162</v>
      </c>
      <c r="BM231" s="226" t="s">
        <v>727</v>
      </c>
    </row>
    <row r="232" s="2" customFormat="1">
      <c r="A232" s="40"/>
      <c r="B232" s="41"/>
      <c r="C232" s="42"/>
      <c r="D232" s="228" t="s">
        <v>164</v>
      </c>
      <c r="E232" s="42"/>
      <c r="F232" s="229" t="s">
        <v>728</v>
      </c>
      <c r="G232" s="42"/>
      <c r="H232" s="42"/>
      <c r="I232" s="230"/>
      <c r="J232" s="42"/>
      <c r="K232" s="42"/>
      <c r="L232" s="46"/>
      <c r="M232" s="231"/>
      <c r="N232" s="232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164</v>
      </c>
      <c r="AU232" s="19" t="s">
        <v>88</v>
      </c>
    </row>
    <row r="233" s="14" customFormat="1">
      <c r="A233" s="14"/>
      <c r="B233" s="244"/>
      <c r="C233" s="245"/>
      <c r="D233" s="235" t="s">
        <v>166</v>
      </c>
      <c r="E233" s="246" t="s">
        <v>21</v>
      </c>
      <c r="F233" s="247" t="s">
        <v>729</v>
      </c>
      <c r="G233" s="245"/>
      <c r="H233" s="248">
        <v>148.25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166</v>
      </c>
      <c r="AU233" s="254" t="s">
        <v>88</v>
      </c>
      <c r="AV233" s="14" t="s">
        <v>88</v>
      </c>
      <c r="AW233" s="14" t="s">
        <v>38</v>
      </c>
      <c r="AX233" s="14" t="s">
        <v>86</v>
      </c>
      <c r="AY233" s="254" t="s">
        <v>155</v>
      </c>
    </row>
    <row r="234" s="2" customFormat="1" ht="21.75" customHeight="1">
      <c r="A234" s="40"/>
      <c r="B234" s="41"/>
      <c r="C234" s="215" t="s">
        <v>384</v>
      </c>
      <c r="D234" s="215" t="s">
        <v>157</v>
      </c>
      <c r="E234" s="216" t="s">
        <v>730</v>
      </c>
      <c r="F234" s="217" t="s">
        <v>731</v>
      </c>
      <c r="G234" s="218" t="s">
        <v>340</v>
      </c>
      <c r="H234" s="219">
        <v>10.4</v>
      </c>
      <c r="I234" s="220"/>
      <c r="J234" s="221">
        <f>ROUND(I234*H234,2)</f>
        <v>0</v>
      </c>
      <c r="K234" s="217" t="s">
        <v>21</v>
      </c>
      <c r="L234" s="46"/>
      <c r="M234" s="222" t="s">
        <v>21</v>
      </c>
      <c r="N234" s="223" t="s">
        <v>50</v>
      </c>
      <c r="O234" s="86"/>
      <c r="P234" s="224">
        <f>O234*H234</f>
        <v>0</v>
      </c>
      <c r="Q234" s="224">
        <v>2.0000000000000002E-05</v>
      </c>
      <c r="R234" s="224">
        <f>Q234*H234</f>
        <v>0.00020800000000000001</v>
      </c>
      <c r="S234" s="224">
        <v>0</v>
      </c>
      <c r="T234" s="225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6" t="s">
        <v>162</v>
      </c>
      <c r="AT234" s="226" t="s">
        <v>157</v>
      </c>
      <c r="AU234" s="226" t="s">
        <v>88</v>
      </c>
      <c r="AY234" s="19" t="s">
        <v>155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9" t="s">
        <v>86</v>
      </c>
      <c r="BK234" s="227">
        <f>ROUND(I234*H234,2)</f>
        <v>0</v>
      </c>
      <c r="BL234" s="19" t="s">
        <v>162</v>
      </c>
      <c r="BM234" s="226" t="s">
        <v>732</v>
      </c>
    </row>
    <row r="235" s="14" customFormat="1">
      <c r="A235" s="14"/>
      <c r="B235" s="244"/>
      <c r="C235" s="245"/>
      <c r="D235" s="235" t="s">
        <v>166</v>
      </c>
      <c r="E235" s="246" t="s">
        <v>21</v>
      </c>
      <c r="F235" s="247" t="s">
        <v>733</v>
      </c>
      <c r="G235" s="245"/>
      <c r="H235" s="248">
        <v>10.4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166</v>
      </c>
      <c r="AU235" s="254" t="s">
        <v>88</v>
      </c>
      <c r="AV235" s="14" t="s">
        <v>88</v>
      </c>
      <c r="AW235" s="14" t="s">
        <v>38</v>
      </c>
      <c r="AX235" s="14" t="s">
        <v>86</v>
      </c>
      <c r="AY235" s="254" t="s">
        <v>155</v>
      </c>
    </row>
    <row r="236" s="2" customFormat="1" ht="16.5" customHeight="1">
      <c r="A236" s="40"/>
      <c r="B236" s="41"/>
      <c r="C236" s="215" t="s">
        <v>388</v>
      </c>
      <c r="D236" s="215" t="s">
        <v>157</v>
      </c>
      <c r="E236" s="216" t="s">
        <v>734</v>
      </c>
      <c r="F236" s="217" t="s">
        <v>735</v>
      </c>
      <c r="G236" s="218" t="s">
        <v>340</v>
      </c>
      <c r="H236" s="219">
        <v>10.4</v>
      </c>
      <c r="I236" s="220"/>
      <c r="J236" s="221">
        <f>ROUND(I236*H236,2)</f>
        <v>0</v>
      </c>
      <c r="K236" s="217" t="s">
        <v>161</v>
      </c>
      <c r="L236" s="46"/>
      <c r="M236" s="222" t="s">
        <v>21</v>
      </c>
      <c r="N236" s="223" t="s">
        <v>50</v>
      </c>
      <c r="O236" s="86"/>
      <c r="P236" s="224">
        <f>O236*H236</f>
        <v>0</v>
      </c>
      <c r="Q236" s="224">
        <v>0.00054000000000000001</v>
      </c>
      <c r="R236" s="224">
        <f>Q236*H236</f>
        <v>0.0056160000000000003</v>
      </c>
      <c r="S236" s="224">
        <v>0</v>
      </c>
      <c r="T236" s="225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6" t="s">
        <v>162</v>
      </c>
      <c r="AT236" s="226" t="s">
        <v>157</v>
      </c>
      <c r="AU236" s="226" t="s">
        <v>88</v>
      </c>
      <c r="AY236" s="19" t="s">
        <v>155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9" t="s">
        <v>86</v>
      </c>
      <c r="BK236" s="227">
        <f>ROUND(I236*H236,2)</f>
        <v>0</v>
      </c>
      <c r="BL236" s="19" t="s">
        <v>162</v>
      </c>
      <c r="BM236" s="226" t="s">
        <v>736</v>
      </c>
    </row>
    <row r="237" s="2" customFormat="1">
      <c r="A237" s="40"/>
      <c r="B237" s="41"/>
      <c r="C237" s="42"/>
      <c r="D237" s="228" t="s">
        <v>164</v>
      </c>
      <c r="E237" s="42"/>
      <c r="F237" s="229" t="s">
        <v>737</v>
      </c>
      <c r="G237" s="42"/>
      <c r="H237" s="42"/>
      <c r="I237" s="230"/>
      <c r="J237" s="42"/>
      <c r="K237" s="42"/>
      <c r="L237" s="46"/>
      <c r="M237" s="231"/>
      <c r="N237" s="232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164</v>
      </c>
      <c r="AU237" s="19" t="s">
        <v>88</v>
      </c>
    </row>
    <row r="238" s="14" customFormat="1">
      <c r="A238" s="14"/>
      <c r="B238" s="244"/>
      <c r="C238" s="245"/>
      <c r="D238" s="235" t="s">
        <v>166</v>
      </c>
      <c r="E238" s="246" t="s">
        <v>21</v>
      </c>
      <c r="F238" s="247" t="s">
        <v>738</v>
      </c>
      <c r="G238" s="245"/>
      <c r="H238" s="248">
        <v>10.4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166</v>
      </c>
      <c r="AU238" s="254" t="s">
        <v>88</v>
      </c>
      <c r="AV238" s="14" t="s">
        <v>88</v>
      </c>
      <c r="AW238" s="14" t="s">
        <v>38</v>
      </c>
      <c r="AX238" s="14" t="s">
        <v>86</v>
      </c>
      <c r="AY238" s="254" t="s">
        <v>155</v>
      </c>
    </row>
    <row r="239" s="2" customFormat="1" ht="21.75" customHeight="1">
      <c r="A239" s="40"/>
      <c r="B239" s="41"/>
      <c r="C239" s="215" t="s">
        <v>397</v>
      </c>
      <c r="D239" s="215" t="s">
        <v>157</v>
      </c>
      <c r="E239" s="216" t="s">
        <v>739</v>
      </c>
      <c r="F239" s="217" t="s">
        <v>740</v>
      </c>
      <c r="G239" s="218" t="s">
        <v>160</v>
      </c>
      <c r="H239" s="219">
        <v>7.0599999999999996</v>
      </c>
      <c r="I239" s="220"/>
      <c r="J239" s="221">
        <f>ROUND(I239*H239,2)</f>
        <v>0</v>
      </c>
      <c r="K239" s="217" t="s">
        <v>161</v>
      </c>
      <c r="L239" s="46"/>
      <c r="M239" s="222" t="s">
        <v>21</v>
      </c>
      <c r="N239" s="223" t="s">
        <v>50</v>
      </c>
      <c r="O239" s="86"/>
      <c r="P239" s="224">
        <f>O239*H239</f>
        <v>0</v>
      </c>
      <c r="Q239" s="224">
        <v>1.837</v>
      </c>
      <c r="R239" s="224">
        <f>Q239*H239</f>
        <v>12.969219999999998</v>
      </c>
      <c r="S239" s="224">
        <v>0</v>
      </c>
      <c r="T239" s="225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6" t="s">
        <v>162</v>
      </c>
      <c r="AT239" s="226" t="s">
        <v>157</v>
      </c>
      <c r="AU239" s="226" t="s">
        <v>88</v>
      </c>
      <c r="AY239" s="19" t="s">
        <v>155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9" t="s">
        <v>86</v>
      </c>
      <c r="BK239" s="227">
        <f>ROUND(I239*H239,2)</f>
        <v>0</v>
      </c>
      <c r="BL239" s="19" t="s">
        <v>162</v>
      </c>
      <c r="BM239" s="226" t="s">
        <v>741</v>
      </c>
    </row>
    <row r="240" s="2" customFormat="1">
      <c r="A240" s="40"/>
      <c r="B240" s="41"/>
      <c r="C240" s="42"/>
      <c r="D240" s="228" t="s">
        <v>164</v>
      </c>
      <c r="E240" s="42"/>
      <c r="F240" s="229" t="s">
        <v>742</v>
      </c>
      <c r="G240" s="42"/>
      <c r="H240" s="42"/>
      <c r="I240" s="230"/>
      <c r="J240" s="42"/>
      <c r="K240" s="42"/>
      <c r="L240" s="46"/>
      <c r="M240" s="231"/>
      <c r="N240" s="232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164</v>
      </c>
      <c r="AU240" s="19" t="s">
        <v>88</v>
      </c>
    </row>
    <row r="241" s="14" customFormat="1">
      <c r="A241" s="14"/>
      <c r="B241" s="244"/>
      <c r="C241" s="245"/>
      <c r="D241" s="235" t="s">
        <v>166</v>
      </c>
      <c r="E241" s="246" t="s">
        <v>21</v>
      </c>
      <c r="F241" s="247" t="s">
        <v>719</v>
      </c>
      <c r="G241" s="245"/>
      <c r="H241" s="248">
        <v>7.0599999999999996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166</v>
      </c>
      <c r="AU241" s="254" t="s">
        <v>88</v>
      </c>
      <c r="AV241" s="14" t="s">
        <v>88</v>
      </c>
      <c r="AW241" s="14" t="s">
        <v>38</v>
      </c>
      <c r="AX241" s="14" t="s">
        <v>86</v>
      </c>
      <c r="AY241" s="254" t="s">
        <v>155</v>
      </c>
    </row>
    <row r="242" s="12" customFormat="1" ht="22.8" customHeight="1">
      <c r="A242" s="12"/>
      <c r="B242" s="199"/>
      <c r="C242" s="200"/>
      <c r="D242" s="201" t="s">
        <v>78</v>
      </c>
      <c r="E242" s="213" t="s">
        <v>214</v>
      </c>
      <c r="F242" s="213" t="s">
        <v>254</v>
      </c>
      <c r="G242" s="200"/>
      <c r="H242" s="200"/>
      <c r="I242" s="203"/>
      <c r="J242" s="214">
        <f>BK242</f>
        <v>0</v>
      </c>
      <c r="K242" s="200"/>
      <c r="L242" s="205"/>
      <c r="M242" s="206"/>
      <c r="N242" s="207"/>
      <c r="O242" s="207"/>
      <c r="P242" s="208">
        <f>SUM(P243:P266)</f>
        <v>0</v>
      </c>
      <c r="Q242" s="207"/>
      <c r="R242" s="208">
        <f>SUM(R243:R266)</f>
        <v>0.31565000000000004</v>
      </c>
      <c r="S242" s="207"/>
      <c r="T242" s="209">
        <f>SUM(T243:T266)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0" t="s">
        <v>86</v>
      </c>
      <c r="AT242" s="211" t="s">
        <v>78</v>
      </c>
      <c r="AU242" s="211" t="s">
        <v>86</v>
      </c>
      <c r="AY242" s="210" t="s">
        <v>155</v>
      </c>
      <c r="BK242" s="212">
        <f>SUM(BK243:BK266)</f>
        <v>0</v>
      </c>
    </row>
    <row r="243" s="2" customFormat="1" ht="24.15" customHeight="1">
      <c r="A243" s="40"/>
      <c r="B243" s="41"/>
      <c r="C243" s="215" t="s">
        <v>408</v>
      </c>
      <c r="D243" s="215" t="s">
        <v>157</v>
      </c>
      <c r="E243" s="216" t="s">
        <v>743</v>
      </c>
      <c r="F243" s="217" t="s">
        <v>744</v>
      </c>
      <c r="G243" s="218" t="s">
        <v>199</v>
      </c>
      <c r="H243" s="219">
        <v>110.59999999999999</v>
      </c>
      <c r="I243" s="220"/>
      <c r="J243" s="221">
        <f>ROUND(I243*H243,2)</f>
        <v>0</v>
      </c>
      <c r="K243" s="217" t="s">
        <v>161</v>
      </c>
      <c r="L243" s="46"/>
      <c r="M243" s="222" t="s">
        <v>21</v>
      </c>
      <c r="N243" s="223" t="s">
        <v>50</v>
      </c>
      <c r="O243" s="86"/>
      <c r="P243" s="224">
        <f>O243*H243</f>
        <v>0</v>
      </c>
      <c r="Q243" s="224">
        <v>0.00021000000000000001</v>
      </c>
      <c r="R243" s="224">
        <f>Q243*H243</f>
        <v>0.023226</v>
      </c>
      <c r="S243" s="224">
        <v>0</v>
      </c>
      <c r="T243" s="225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6" t="s">
        <v>162</v>
      </c>
      <c r="AT243" s="226" t="s">
        <v>157</v>
      </c>
      <c r="AU243" s="226" t="s">
        <v>88</v>
      </c>
      <c r="AY243" s="19" t="s">
        <v>155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86</v>
      </c>
      <c r="BK243" s="227">
        <f>ROUND(I243*H243,2)</f>
        <v>0</v>
      </c>
      <c r="BL243" s="19" t="s">
        <v>162</v>
      </c>
      <c r="BM243" s="226" t="s">
        <v>745</v>
      </c>
    </row>
    <row r="244" s="2" customFormat="1">
      <c r="A244" s="40"/>
      <c r="B244" s="41"/>
      <c r="C244" s="42"/>
      <c r="D244" s="228" t="s">
        <v>164</v>
      </c>
      <c r="E244" s="42"/>
      <c r="F244" s="229" t="s">
        <v>746</v>
      </c>
      <c r="G244" s="42"/>
      <c r="H244" s="42"/>
      <c r="I244" s="230"/>
      <c r="J244" s="42"/>
      <c r="K244" s="42"/>
      <c r="L244" s="46"/>
      <c r="M244" s="231"/>
      <c r="N244" s="232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164</v>
      </c>
      <c r="AU244" s="19" t="s">
        <v>88</v>
      </c>
    </row>
    <row r="245" s="2" customFormat="1" ht="24.15" customHeight="1">
      <c r="A245" s="40"/>
      <c r="B245" s="41"/>
      <c r="C245" s="215" t="s">
        <v>747</v>
      </c>
      <c r="D245" s="215" t="s">
        <v>157</v>
      </c>
      <c r="E245" s="216" t="s">
        <v>748</v>
      </c>
      <c r="F245" s="217" t="s">
        <v>749</v>
      </c>
      <c r="G245" s="218" t="s">
        <v>199</v>
      </c>
      <c r="H245" s="219">
        <v>110.59999999999999</v>
      </c>
      <c r="I245" s="220"/>
      <c r="J245" s="221">
        <f>ROUND(I245*H245,2)</f>
        <v>0</v>
      </c>
      <c r="K245" s="217" t="s">
        <v>161</v>
      </c>
      <c r="L245" s="46"/>
      <c r="M245" s="222" t="s">
        <v>21</v>
      </c>
      <c r="N245" s="223" t="s">
        <v>50</v>
      </c>
      <c r="O245" s="86"/>
      <c r="P245" s="224">
        <f>O245*H245</f>
        <v>0</v>
      </c>
      <c r="Q245" s="224">
        <v>4.0000000000000003E-05</v>
      </c>
      <c r="R245" s="224">
        <f>Q245*H245</f>
        <v>0.004424</v>
      </c>
      <c r="S245" s="224">
        <v>0</v>
      </c>
      <c r="T245" s="225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6" t="s">
        <v>162</v>
      </c>
      <c r="AT245" s="226" t="s">
        <v>157</v>
      </c>
      <c r="AU245" s="226" t="s">
        <v>88</v>
      </c>
      <c r="AY245" s="19" t="s">
        <v>155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9" t="s">
        <v>86</v>
      </c>
      <c r="BK245" s="227">
        <f>ROUND(I245*H245,2)</f>
        <v>0</v>
      </c>
      <c r="BL245" s="19" t="s">
        <v>162</v>
      </c>
      <c r="BM245" s="226" t="s">
        <v>750</v>
      </c>
    </row>
    <row r="246" s="2" customFormat="1">
      <c r="A246" s="40"/>
      <c r="B246" s="41"/>
      <c r="C246" s="42"/>
      <c r="D246" s="228" t="s">
        <v>164</v>
      </c>
      <c r="E246" s="42"/>
      <c r="F246" s="229" t="s">
        <v>751</v>
      </c>
      <c r="G246" s="42"/>
      <c r="H246" s="42"/>
      <c r="I246" s="230"/>
      <c r="J246" s="42"/>
      <c r="K246" s="42"/>
      <c r="L246" s="46"/>
      <c r="M246" s="231"/>
      <c r="N246" s="232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164</v>
      </c>
      <c r="AU246" s="19" t="s">
        <v>88</v>
      </c>
    </row>
    <row r="247" s="2" customFormat="1" ht="16.5" customHeight="1">
      <c r="A247" s="40"/>
      <c r="B247" s="41"/>
      <c r="C247" s="215" t="s">
        <v>752</v>
      </c>
      <c r="D247" s="215" t="s">
        <v>157</v>
      </c>
      <c r="E247" s="216" t="s">
        <v>753</v>
      </c>
      <c r="F247" s="217" t="s">
        <v>754</v>
      </c>
      <c r="G247" s="218" t="s">
        <v>239</v>
      </c>
      <c r="H247" s="219">
        <v>0.26200000000000001</v>
      </c>
      <c r="I247" s="220"/>
      <c r="J247" s="221">
        <f>ROUND(I247*H247,2)</f>
        <v>0</v>
      </c>
      <c r="K247" s="217" t="s">
        <v>21</v>
      </c>
      <c r="L247" s="46"/>
      <c r="M247" s="222" t="s">
        <v>21</v>
      </c>
      <c r="N247" s="223" t="s">
        <v>50</v>
      </c>
      <c r="O247" s="86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6" t="s">
        <v>162</v>
      </c>
      <c r="AT247" s="226" t="s">
        <v>157</v>
      </c>
      <c r="AU247" s="226" t="s">
        <v>88</v>
      </c>
      <c r="AY247" s="19" t="s">
        <v>155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9" t="s">
        <v>86</v>
      </c>
      <c r="BK247" s="227">
        <f>ROUND(I247*H247,2)</f>
        <v>0</v>
      </c>
      <c r="BL247" s="19" t="s">
        <v>162</v>
      </c>
      <c r="BM247" s="226" t="s">
        <v>755</v>
      </c>
    </row>
    <row r="248" s="13" customFormat="1">
      <c r="A248" s="13"/>
      <c r="B248" s="233"/>
      <c r="C248" s="234"/>
      <c r="D248" s="235" t="s">
        <v>166</v>
      </c>
      <c r="E248" s="236" t="s">
        <v>21</v>
      </c>
      <c r="F248" s="237" t="s">
        <v>756</v>
      </c>
      <c r="G248" s="234"/>
      <c r="H248" s="236" t="s">
        <v>21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166</v>
      </c>
      <c r="AU248" s="243" t="s">
        <v>88</v>
      </c>
      <c r="AV248" s="13" t="s">
        <v>86</v>
      </c>
      <c r="AW248" s="13" t="s">
        <v>38</v>
      </c>
      <c r="AX248" s="13" t="s">
        <v>79</v>
      </c>
      <c r="AY248" s="243" t="s">
        <v>155</v>
      </c>
    </row>
    <row r="249" s="13" customFormat="1">
      <c r="A249" s="13"/>
      <c r="B249" s="233"/>
      <c r="C249" s="234"/>
      <c r="D249" s="235" t="s">
        <v>166</v>
      </c>
      <c r="E249" s="236" t="s">
        <v>21</v>
      </c>
      <c r="F249" s="237" t="s">
        <v>757</v>
      </c>
      <c r="G249" s="234"/>
      <c r="H249" s="236" t="s">
        <v>21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166</v>
      </c>
      <c r="AU249" s="243" t="s">
        <v>88</v>
      </c>
      <c r="AV249" s="13" t="s">
        <v>86</v>
      </c>
      <c r="AW249" s="13" t="s">
        <v>38</v>
      </c>
      <c r="AX249" s="13" t="s">
        <v>79</v>
      </c>
      <c r="AY249" s="243" t="s">
        <v>155</v>
      </c>
    </row>
    <row r="250" s="14" customFormat="1">
      <c r="A250" s="14"/>
      <c r="B250" s="244"/>
      <c r="C250" s="245"/>
      <c r="D250" s="235" t="s">
        <v>166</v>
      </c>
      <c r="E250" s="246" t="s">
        <v>21</v>
      </c>
      <c r="F250" s="247" t="s">
        <v>758</v>
      </c>
      <c r="G250" s="245"/>
      <c r="H250" s="248">
        <v>0.056000000000000001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166</v>
      </c>
      <c r="AU250" s="254" t="s">
        <v>88</v>
      </c>
      <c r="AV250" s="14" t="s">
        <v>88</v>
      </c>
      <c r="AW250" s="14" t="s">
        <v>38</v>
      </c>
      <c r="AX250" s="14" t="s">
        <v>79</v>
      </c>
      <c r="AY250" s="254" t="s">
        <v>155</v>
      </c>
    </row>
    <row r="251" s="14" customFormat="1">
      <c r="A251" s="14"/>
      <c r="B251" s="244"/>
      <c r="C251" s="245"/>
      <c r="D251" s="235" t="s">
        <v>166</v>
      </c>
      <c r="E251" s="246" t="s">
        <v>21</v>
      </c>
      <c r="F251" s="247" t="s">
        <v>759</v>
      </c>
      <c r="G251" s="245"/>
      <c r="H251" s="248">
        <v>0.182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166</v>
      </c>
      <c r="AU251" s="254" t="s">
        <v>88</v>
      </c>
      <c r="AV251" s="14" t="s">
        <v>88</v>
      </c>
      <c r="AW251" s="14" t="s">
        <v>38</v>
      </c>
      <c r="AX251" s="14" t="s">
        <v>79</v>
      </c>
      <c r="AY251" s="254" t="s">
        <v>155</v>
      </c>
    </row>
    <row r="252" s="15" customFormat="1">
      <c r="A252" s="15"/>
      <c r="B252" s="255"/>
      <c r="C252" s="256"/>
      <c r="D252" s="235" t="s">
        <v>166</v>
      </c>
      <c r="E252" s="257" t="s">
        <v>21</v>
      </c>
      <c r="F252" s="258" t="s">
        <v>171</v>
      </c>
      <c r="G252" s="256"/>
      <c r="H252" s="259">
        <v>0.23799999999999999</v>
      </c>
      <c r="I252" s="260"/>
      <c r="J252" s="256"/>
      <c r="K252" s="256"/>
      <c r="L252" s="261"/>
      <c r="M252" s="262"/>
      <c r="N252" s="263"/>
      <c r="O252" s="263"/>
      <c r="P252" s="263"/>
      <c r="Q252" s="263"/>
      <c r="R252" s="263"/>
      <c r="S252" s="263"/>
      <c r="T252" s="264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5" t="s">
        <v>166</v>
      </c>
      <c r="AU252" s="265" t="s">
        <v>88</v>
      </c>
      <c r="AV252" s="15" t="s">
        <v>172</v>
      </c>
      <c r="AW252" s="15" t="s">
        <v>38</v>
      </c>
      <c r="AX252" s="15" t="s">
        <v>79</v>
      </c>
      <c r="AY252" s="265" t="s">
        <v>155</v>
      </c>
    </row>
    <row r="253" s="14" customFormat="1">
      <c r="A253" s="14"/>
      <c r="B253" s="244"/>
      <c r="C253" s="245"/>
      <c r="D253" s="235" t="s">
        <v>166</v>
      </c>
      <c r="E253" s="246" t="s">
        <v>21</v>
      </c>
      <c r="F253" s="247" t="s">
        <v>760</v>
      </c>
      <c r="G253" s="245"/>
      <c r="H253" s="248">
        <v>0.024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166</v>
      </c>
      <c r="AU253" s="254" t="s">
        <v>88</v>
      </c>
      <c r="AV253" s="14" t="s">
        <v>88</v>
      </c>
      <c r="AW253" s="14" t="s">
        <v>38</v>
      </c>
      <c r="AX253" s="14" t="s">
        <v>79</v>
      </c>
      <c r="AY253" s="254" t="s">
        <v>155</v>
      </c>
    </row>
    <row r="254" s="16" customFormat="1">
      <c r="A254" s="16"/>
      <c r="B254" s="266"/>
      <c r="C254" s="267"/>
      <c r="D254" s="235" t="s">
        <v>166</v>
      </c>
      <c r="E254" s="268" t="s">
        <v>21</v>
      </c>
      <c r="F254" s="269" t="s">
        <v>180</v>
      </c>
      <c r="G254" s="267"/>
      <c r="H254" s="270">
        <v>0.26200000000000001</v>
      </c>
      <c r="I254" s="271"/>
      <c r="J254" s="267"/>
      <c r="K254" s="267"/>
      <c r="L254" s="272"/>
      <c r="M254" s="273"/>
      <c r="N254" s="274"/>
      <c r="O254" s="274"/>
      <c r="P254" s="274"/>
      <c r="Q254" s="274"/>
      <c r="R254" s="274"/>
      <c r="S254" s="274"/>
      <c r="T254" s="275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76" t="s">
        <v>166</v>
      </c>
      <c r="AU254" s="276" t="s">
        <v>88</v>
      </c>
      <c r="AV254" s="16" t="s">
        <v>162</v>
      </c>
      <c r="AW254" s="16" t="s">
        <v>38</v>
      </c>
      <c r="AX254" s="16" t="s">
        <v>86</v>
      </c>
      <c r="AY254" s="276" t="s">
        <v>155</v>
      </c>
    </row>
    <row r="255" s="2" customFormat="1" ht="16.5" customHeight="1">
      <c r="A255" s="40"/>
      <c r="B255" s="41"/>
      <c r="C255" s="281" t="s">
        <v>761</v>
      </c>
      <c r="D255" s="281" t="s">
        <v>567</v>
      </c>
      <c r="E255" s="282" t="s">
        <v>762</v>
      </c>
      <c r="F255" s="283" t="s">
        <v>763</v>
      </c>
      <c r="G255" s="284" t="s">
        <v>239</v>
      </c>
      <c r="H255" s="285">
        <v>0.060999999999999999</v>
      </c>
      <c r="I255" s="286"/>
      <c r="J255" s="287">
        <f>ROUND(I255*H255,2)</f>
        <v>0</v>
      </c>
      <c r="K255" s="283" t="s">
        <v>161</v>
      </c>
      <c r="L255" s="288"/>
      <c r="M255" s="289" t="s">
        <v>21</v>
      </c>
      <c r="N255" s="290" t="s">
        <v>50</v>
      </c>
      <c r="O255" s="86"/>
      <c r="P255" s="224">
        <f>O255*H255</f>
        <v>0</v>
      </c>
      <c r="Q255" s="224">
        <v>1</v>
      </c>
      <c r="R255" s="224">
        <f>Q255*H255</f>
        <v>0.060999999999999999</v>
      </c>
      <c r="S255" s="224">
        <v>0</v>
      </c>
      <c r="T255" s="225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6" t="s">
        <v>208</v>
      </c>
      <c r="AT255" s="226" t="s">
        <v>567</v>
      </c>
      <c r="AU255" s="226" t="s">
        <v>88</v>
      </c>
      <c r="AY255" s="19" t="s">
        <v>155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9" t="s">
        <v>86</v>
      </c>
      <c r="BK255" s="227">
        <f>ROUND(I255*H255,2)</f>
        <v>0</v>
      </c>
      <c r="BL255" s="19" t="s">
        <v>162</v>
      </c>
      <c r="BM255" s="226" t="s">
        <v>764</v>
      </c>
    </row>
    <row r="256" s="13" customFormat="1">
      <c r="A256" s="13"/>
      <c r="B256" s="233"/>
      <c r="C256" s="234"/>
      <c r="D256" s="235" t="s">
        <v>166</v>
      </c>
      <c r="E256" s="236" t="s">
        <v>21</v>
      </c>
      <c r="F256" s="237" t="s">
        <v>757</v>
      </c>
      <c r="G256" s="234"/>
      <c r="H256" s="236" t="s">
        <v>21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166</v>
      </c>
      <c r="AU256" s="243" t="s">
        <v>88</v>
      </c>
      <c r="AV256" s="13" t="s">
        <v>86</v>
      </c>
      <c r="AW256" s="13" t="s">
        <v>38</v>
      </c>
      <c r="AX256" s="13" t="s">
        <v>79</v>
      </c>
      <c r="AY256" s="243" t="s">
        <v>155</v>
      </c>
    </row>
    <row r="257" s="14" customFormat="1">
      <c r="A257" s="14"/>
      <c r="B257" s="244"/>
      <c r="C257" s="245"/>
      <c r="D257" s="235" t="s">
        <v>166</v>
      </c>
      <c r="E257" s="246" t="s">
        <v>21</v>
      </c>
      <c r="F257" s="247" t="s">
        <v>765</v>
      </c>
      <c r="G257" s="245"/>
      <c r="H257" s="248">
        <v>0.060999999999999999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166</v>
      </c>
      <c r="AU257" s="254" t="s">
        <v>88</v>
      </c>
      <c r="AV257" s="14" t="s">
        <v>88</v>
      </c>
      <c r="AW257" s="14" t="s">
        <v>38</v>
      </c>
      <c r="AX257" s="14" t="s">
        <v>86</v>
      </c>
      <c r="AY257" s="254" t="s">
        <v>155</v>
      </c>
    </row>
    <row r="258" s="2" customFormat="1" ht="16.5" customHeight="1">
      <c r="A258" s="40"/>
      <c r="B258" s="41"/>
      <c r="C258" s="281" t="s">
        <v>766</v>
      </c>
      <c r="D258" s="281" t="s">
        <v>567</v>
      </c>
      <c r="E258" s="282" t="s">
        <v>767</v>
      </c>
      <c r="F258" s="283" t="s">
        <v>768</v>
      </c>
      <c r="G258" s="284" t="s">
        <v>239</v>
      </c>
      <c r="H258" s="285">
        <v>0.20100000000000001</v>
      </c>
      <c r="I258" s="286"/>
      <c r="J258" s="287">
        <f>ROUND(I258*H258,2)</f>
        <v>0</v>
      </c>
      <c r="K258" s="283" t="s">
        <v>161</v>
      </c>
      <c r="L258" s="288"/>
      <c r="M258" s="289" t="s">
        <v>21</v>
      </c>
      <c r="N258" s="290" t="s">
        <v>50</v>
      </c>
      <c r="O258" s="86"/>
      <c r="P258" s="224">
        <f>O258*H258</f>
        <v>0</v>
      </c>
      <c r="Q258" s="224">
        <v>1</v>
      </c>
      <c r="R258" s="224">
        <f>Q258*H258</f>
        <v>0.20100000000000001</v>
      </c>
      <c r="S258" s="224">
        <v>0</v>
      </c>
      <c r="T258" s="225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6" t="s">
        <v>208</v>
      </c>
      <c r="AT258" s="226" t="s">
        <v>567</v>
      </c>
      <c r="AU258" s="226" t="s">
        <v>88</v>
      </c>
      <c r="AY258" s="19" t="s">
        <v>155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9" t="s">
        <v>86</v>
      </c>
      <c r="BK258" s="227">
        <f>ROUND(I258*H258,2)</f>
        <v>0</v>
      </c>
      <c r="BL258" s="19" t="s">
        <v>162</v>
      </c>
      <c r="BM258" s="226" t="s">
        <v>769</v>
      </c>
    </row>
    <row r="259" s="13" customFormat="1">
      <c r="A259" s="13"/>
      <c r="B259" s="233"/>
      <c r="C259" s="234"/>
      <c r="D259" s="235" t="s">
        <v>166</v>
      </c>
      <c r="E259" s="236" t="s">
        <v>21</v>
      </c>
      <c r="F259" s="237" t="s">
        <v>757</v>
      </c>
      <c r="G259" s="234"/>
      <c r="H259" s="236" t="s">
        <v>21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166</v>
      </c>
      <c r="AU259" s="243" t="s">
        <v>88</v>
      </c>
      <c r="AV259" s="13" t="s">
        <v>86</v>
      </c>
      <c r="AW259" s="13" t="s">
        <v>38</v>
      </c>
      <c r="AX259" s="13" t="s">
        <v>79</v>
      </c>
      <c r="AY259" s="243" t="s">
        <v>155</v>
      </c>
    </row>
    <row r="260" s="14" customFormat="1">
      <c r="A260" s="14"/>
      <c r="B260" s="244"/>
      <c r="C260" s="245"/>
      <c r="D260" s="235" t="s">
        <v>166</v>
      </c>
      <c r="E260" s="246" t="s">
        <v>21</v>
      </c>
      <c r="F260" s="247" t="s">
        <v>770</v>
      </c>
      <c r="G260" s="245"/>
      <c r="H260" s="248">
        <v>0.20100000000000001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166</v>
      </c>
      <c r="AU260" s="254" t="s">
        <v>88</v>
      </c>
      <c r="AV260" s="14" t="s">
        <v>88</v>
      </c>
      <c r="AW260" s="14" t="s">
        <v>38</v>
      </c>
      <c r="AX260" s="14" t="s">
        <v>86</v>
      </c>
      <c r="AY260" s="254" t="s">
        <v>155</v>
      </c>
    </row>
    <row r="261" s="2" customFormat="1" ht="16.5" customHeight="1">
      <c r="A261" s="40"/>
      <c r="B261" s="41"/>
      <c r="C261" s="281" t="s">
        <v>771</v>
      </c>
      <c r="D261" s="281" t="s">
        <v>567</v>
      </c>
      <c r="E261" s="282" t="s">
        <v>772</v>
      </c>
      <c r="F261" s="283" t="s">
        <v>773</v>
      </c>
      <c r="G261" s="284" t="s">
        <v>239</v>
      </c>
      <c r="H261" s="285">
        <v>0.025999999999999999</v>
      </c>
      <c r="I261" s="286"/>
      <c r="J261" s="287">
        <f>ROUND(I261*H261,2)</f>
        <v>0</v>
      </c>
      <c r="K261" s="283" t="s">
        <v>21</v>
      </c>
      <c r="L261" s="288"/>
      <c r="M261" s="289" t="s">
        <v>21</v>
      </c>
      <c r="N261" s="290" t="s">
        <v>50</v>
      </c>
      <c r="O261" s="86"/>
      <c r="P261" s="224">
        <f>O261*H261</f>
        <v>0</v>
      </c>
      <c r="Q261" s="224">
        <v>1</v>
      </c>
      <c r="R261" s="224">
        <f>Q261*H261</f>
        <v>0.025999999999999999</v>
      </c>
      <c r="S261" s="224">
        <v>0</v>
      </c>
      <c r="T261" s="225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6" t="s">
        <v>208</v>
      </c>
      <c r="AT261" s="226" t="s">
        <v>567</v>
      </c>
      <c r="AU261" s="226" t="s">
        <v>88</v>
      </c>
      <c r="AY261" s="19" t="s">
        <v>155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9" t="s">
        <v>86</v>
      </c>
      <c r="BK261" s="227">
        <f>ROUND(I261*H261,2)</f>
        <v>0</v>
      </c>
      <c r="BL261" s="19" t="s">
        <v>162</v>
      </c>
      <c r="BM261" s="226" t="s">
        <v>774</v>
      </c>
    </row>
    <row r="262" s="13" customFormat="1">
      <c r="A262" s="13"/>
      <c r="B262" s="233"/>
      <c r="C262" s="234"/>
      <c r="D262" s="235" t="s">
        <v>166</v>
      </c>
      <c r="E262" s="236" t="s">
        <v>21</v>
      </c>
      <c r="F262" s="237" t="s">
        <v>775</v>
      </c>
      <c r="G262" s="234"/>
      <c r="H262" s="236" t="s">
        <v>21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166</v>
      </c>
      <c r="AU262" s="243" t="s">
        <v>88</v>
      </c>
      <c r="AV262" s="13" t="s">
        <v>86</v>
      </c>
      <c r="AW262" s="13" t="s">
        <v>38</v>
      </c>
      <c r="AX262" s="13" t="s">
        <v>79</v>
      </c>
      <c r="AY262" s="243" t="s">
        <v>155</v>
      </c>
    </row>
    <row r="263" s="14" customFormat="1">
      <c r="A263" s="14"/>
      <c r="B263" s="244"/>
      <c r="C263" s="245"/>
      <c r="D263" s="235" t="s">
        <v>166</v>
      </c>
      <c r="E263" s="246" t="s">
        <v>21</v>
      </c>
      <c r="F263" s="247" t="s">
        <v>776</v>
      </c>
      <c r="G263" s="245"/>
      <c r="H263" s="248">
        <v>0.025999999999999999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166</v>
      </c>
      <c r="AU263" s="254" t="s">
        <v>88</v>
      </c>
      <c r="AV263" s="14" t="s">
        <v>88</v>
      </c>
      <c r="AW263" s="14" t="s">
        <v>38</v>
      </c>
      <c r="AX263" s="14" t="s">
        <v>86</v>
      </c>
      <c r="AY263" s="254" t="s">
        <v>155</v>
      </c>
    </row>
    <row r="264" s="2" customFormat="1" ht="24.15" customHeight="1">
      <c r="A264" s="40"/>
      <c r="B264" s="41"/>
      <c r="C264" s="215" t="s">
        <v>777</v>
      </c>
      <c r="D264" s="215" t="s">
        <v>157</v>
      </c>
      <c r="E264" s="216" t="s">
        <v>778</v>
      </c>
      <c r="F264" s="217" t="s">
        <v>779</v>
      </c>
      <c r="G264" s="218" t="s">
        <v>780</v>
      </c>
      <c r="H264" s="219">
        <v>262</v>
      </c>
      <c r="I264" s="220"/>
      <c r="J264" s="221">
        <f>ROUND(I264*H264,2)</f>
        <v>0</v>
      </c>
      <c r="K264" s="217" t="s">
        <v>21</v>
      </c>
      <c r="L264" s="46"/>
      <c r="M264" s="222" t="s">
        <v>21</v>
      </c>
      <c r="N264" s="223" t="s">
        <v>50</v>
      </c>
      <c r="O264" s="86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6" t="s">
        <v>162</v>
      </c>
      <c r="AT264" s="226" t="s">
        <v>157</v>
      </c>
      <c r="AU264" s="226" t="s">
        <v>88</v>
      </c>
      <c r="AY264" s="19" t="s">
        <v>155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9" t="s">
        <v>86</v>
      </c>
      <c r="BK264" s="227">
        <f>ROUND(I264*H264,2)</f>
        <v>0</v>
      </c>
      <c r="BL264" s="19" t="s">
        <v>162</v>
      </c>
      <c r="BM264" s="226" t="s">
        <v>781</v>
      </c>
    </row>
    <row r="265" s="2" customFormat="1" ht="16.5" customHeight="1">
      <c r="A265" s="40"/>
      <c r="B265" s="41"/>
      <c r="C265" s="215" t="s">
        <v>782</v>
      </c>
      <c r="D265" s="215" t="s">
        <v>157</v>
      </c>
      <c r="E265" s="216" t="s">
        <v>783</v>
      </c>
      <c r="F265" s="217" t="s">
        <v>784</v>
      </c>
      <c r="G265" s="218" t="s">
        <v>258</v>
      </c>
      <c r="H265" s="219">
        <v>1</v>
      </c>
      <c r="I265" s="220"/>
      <c r="J265" s="221">
        <f>ROUND(I265*H265,2)</f>
        <v>0</v>
      </c>
      <c r="K265" s="217" t="s">
        <v>21</v>
      </c>
      <c r="L265" s="46"/>
      <c r="M265" s="222" t="s">
        <v>21</v>
      </c>
      <c r="N265" s="223" t="s">
        <v>50</v>
      </c>
      <c r="O265" s="86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6" t="s">
        <v>162</v>
      </c>
      <c r="AT265" s="226" t="s">
        <v>157</v>
      </c>
      <c r="AU265" s="226" t="s">
        <v>88</v>
      </c>
      <c r="AY265" s="19" t="s">
        <v>155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9" t="s">
        <v>86</v>
      </c>
      <c r="BK265" s="227">
        <f>ROUND(I265*H265,2)</f>
        <v>0</v>
      </c>
      <c r="BL265" s="19" t="s">
        <v>162</v>
      </c>
      <c r="BM265" s="226" t="s">
        <v>785</v>
      </c>
    </row>
    <row r="266" s="14" customFormat="1">
      <c r="A266" s="14"/>
      <c r="B266" s="244"/>
      <c r="C266" s="245"/>
      <c r="D266" s="235" t="s">
        <v>166</v>
      </c>
      <c r="E266" s="246" t="s">
        <v>21</v>
      </c>
      <c r="F266" s="247" t="s">
        <v>786</v>
      </c>
      <c r="G266" s="245"/>
      <c r="H266" s="248">
        <v>1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166</v>
      </c>
      <c r="AU266" s="254" t="s">
        <v>88</v>
      </c>
      <c r="AV266" s="14" t="s">
        <v>88</v>
      </c>
      <c r="AW266" s="14" t="s">
        <v>38</v>
      </c>
      <c r="AX266" s="14" t="s">
        <v>86</v>
      </c>
      <c r="AY266" s="254" t="s">
        <v>155</v>
      </c>
    </row>
    <row r="267" s="12" customFormat="1" ht="22.8" customHeight="1">
      <c r="A267" s="12"/>
      <c r="B267" s="199"/>
      <c r="C267" s="200"/>
      <c r="D267" s="201" t="s">
        <v>78</v>
      </c>
      <c r="E267" s="213" t="s">
        <v>529</v>
      </c>
      <c r="F267" s="213" t="s">
        <v>530</v>
      </c>
      <c r="G267" s="200"/>
      <c r="H267" s="200"/>
      <c r="I267" s="203"/>
      <c r="J267" s="214">
        <f>BK267</f>
        <v>0</v>
      </c>
      <c r="K267" s="200"/>
      <c r="L267" s="205"/>
      <c r="M267" s="206"/>
      <c r="N267" s="207"/>
      <c r="O267" s="207"/>
      <c r="P267" s="208">
        <f>SUM(P268:P269)</f>
        <v>0</v>
      </c>
      <c r="Q267" s="207"/>
      <c r="R267" s="208">
        <f>SUM(R268:R269)</f>
        <v>0</v>
      </c>
      <c r="S267" s="207"/>
      <c r="T267" s="209">
        <f>SUM(T268:T269)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0" t="s">
        <v>86</v>
      </c>
      <c r="AT267" s="211" t="s">
        <v>78</v>
      </c>
      <c r="AU267" s="211" t="s">
        <v>86</v>
      </c>
      <c r="AY267" s="210" t="s">
        <v>155</v>
      </c>
      <c r="BK267" s="212">
        <f>SUM(BK268:BK269)</f>
        <v>0</v>
      </c>
    </row>
    <row r="268" s="2" customFormat="1" ht="33" customHeight="1">
      <c r="A268" s="40"/>
      <c r="B268" s="41"/>
      <c r="C268" s="215" t="s">
        <v>787</v>
      </c>
      <c r="D268" s="215" t="s">
        <v>157</v>
      </c>
      <c r="E268" s="216" t="s">
        <v>531</v>
      </c>
      <c r="F268" s="217" t="s">
        <v>532</v>
      </c>
      <c r="G268" s="218" t="s">
        <v>239</v>
      </c>
      <c r="H268" s="219">
        <v>153.03</v>
      </c>
      <c r="I268" s="220"/>
      <c r="J268" s="221">
        <f>ROUND(I268*H268,2)</f>
        <v>0</v>
      </c>
      <c r="K268" s="217" t="s">
        <v>161</v>
      </c>
      <c r="L268" s="46"/>
      <c r="M268" s="222" t="s">
        <v>21</v>
      </c>
      <c r="N268" s="223" t="s">
        <v>50</v>
      </c>
      <c r="O268" s="86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6" t="s">
        <v>162</v>
      </c>
      <c r="AT268" s="226" t="s">
        <v>157</v>
      </c>
      <c r="AU268" s="226" t="s">
        <v>88</v>
      </c>
      <c r="AY268" s="19" t="s">
        <v>155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9" t="s">
        <v>86</v>
      </c>
      <c r="BK268" s="227">
        <f>ROUND(I268*H268,2)</f>
        <v>0</v>
      </c>
      <c r="BL268" s="19" t="s">
        <v>162</v>
      </c>
      <c r="BM268" s="226" t="s">
        <v>788</v>
      </c>
    </row>
    <row r="269" s="2" customFormat="1">
      <c r="A269" s="40"/>
      <c r="B269" s="41"/>
      <c r="C269" s="42"/>
      <c r="D269" s="228" t="s">
        <v>164</v>
      </c>
      <c r="E269" s="42"/>
      <c r="F269" s="229" t="s">
        <v>534</v>
      </c>
      <c r="G269" s="42"/>
      <c r="H269" s="42"/>
      <c r="I269" s="230"/>
      <c r="J269" s="42"/>
      <c r="K269" s="42"/>
      <c r="L269" s="46"/>
      <c r="M269" s="231"/>
      <c r="N269" s="232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164</v>
      </c>
      <c r="AU269" s="19" t="s">
        <v>88</v>
      </c>
    </row>
    <row r="270" s="12" customFormat="1" ht="25.92" customHeight="1">
      <c r="A270" s="12"/>
      <c r="B270" s="199"/>
      <c r="C270" s="200"/>
      <c r="D270" s="201" t="s">
        <v>78</v>
      </c>
      <c r="E270" s="202" t="s">
        <v>393</v>
      </c>
      <c r="F270" s="202" t="s">
        <v>394</v>
      </c>
      <c r="G270" s="200"/>
      <c r="H270" s="200"/>
      <c r="I270" s="203"/>
      <c r="J270" s="204">
        <f>BK270</f>
        <v>0</v>
      </c>
      <c r="K270" s="200"/>
      <c r="L270" s="205"/>
      <c r="M270" s="206"/>
      <c r="N270" s="207"/>
      <c r="O270" s="207"/>
      <c r="P270" s="208">
        <f>P271+P328+P331+P344+P347+P353+P386+P393+P407</f>
        <v>0</v>
      </c>
      <c r="Q270" s="207"/>
      <c r="R270" s="208">
        <f>R271+R328+R331+R344+R347+R353+R386+R393+R407</f>
        <v>8.4126959999999986</v>
      </c>
      <c r="S270" s="207"/>
      <c r="T270" s="209">
        <f>T271+T328+T331+T344+T347+T353+T386+T393+T407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0" t="s">
        <v>88</v>
      </c>
      <c r="AT270" s="211" t="s">
        <v>78</v>
      </c>
      <c r="AU270" s="211" t="s">
        <v>79</v>
      </c>
      <c r="AY270" s="210" t="s">
        <v>155</v>
      </c>
      <c r="BK270" s="212">
        <f>BK271+BK328+BK331+BK344+BK347+BK353+BK386+BK393+BK407</f>
        <v>0</v>
      </c>
    </row>
    <row r="271" s="12" customFormat="1" ht="22.8" customHeight="1">
      <c r="A271" s="12"/>
      <c r="B271" s="199"/>
      <c r="C271" s="200"/>
      <c r="D271" s="201" t="s">
        <v>78</v>
      </c>
      <c r="E271" s="213" t="s">
        <v>395</v>
      </c>
      <c r="F271" s="213" t="s">
        <v>396</v>
      </c>
      <c r="G271" s="200"/>
      <c r="H271" s="200"/>
      <c r="I271" s="203"/>
      <c r="J271" s="214">
        <f>BK271</f>
        <v>0</v>
      </c>
      <c r="K271" s="200"/>
      <c r="L271" s="205"/>
      <c r="M271" s="206"/>
      <c r="N271" s="207"/>
      <c r="O271" s="207"/>
      <c r="P271" s="208">
        <f>SUM(P272:P327)</f>
        <v>0</v>
      </c>
      <c r="Q271" s="207"/>
      <c r="R271" s="208">
        <f>SUM(R272:R327)</f>
        <v>3.6663269999999999</v>
      </c>
      <c r="S271" s="207"/>
      <c r="T271" s="209">
        <f>SUM(T272:T327)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0" t="s">
        <v>88</v>
      </c>
      <c r="AT271" s="211" t="s">
        <v>78</v>
      </c>
      <c r="AU271" s="211" t="s">
        <v>86</v>
      </c>
      <c r="AY271" s="210" t="s">
        <v>155</v>
      </c>
      <c r="BK271" s="212">
        <f>SUM(BK272:BK327)</f>
        <v>0</v>
      </c>
    </row>
    <row r="272" s="2" customFormat="1" ht="21.75" customHeight="1">
      <c r="A272" s="40"/>
      <c r="B272" s="41"/>
      <c r="C272" s="215" t="s">
        <v>789</v>
      </c>
      <c r="D272" s="215" t="s">
        <v>157</v>
      </c>
      <c r="E272" s="216" t="s">
        <v>790</v>
      </c>
      <c r="F272" s="217" t="s">
        <v>791</v>
      </c>
      <c r="G272" s="218" t="s">
        <v>199</v>
      </c>
      <c r="H272" s="219">
        <v>13.52</v>
      </c>
      <c r="I272" s="220"/>
      <c r="J272" s="221">
        <f>ROUND(I272*H272,2)</f>
        <v>0</v>
      </c>
      <c r="K272" s="217" t="s">
        <v>161</v>
      </c>
      <c r="L272" s="46"/>
      <c r="M272" s="222" t="s">
        <v>21</v>
      </c>
      <c r="N272" s="223" t="s">
        <v>50</v>
      </c>
      <c r="O272" s="86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6" t="s">
        <v>255</v>
      </c>
      <c r="AT272" s="226" t="s">
        <v>157</v>
      </c>
      <c r="AU272" s="226" t="s">
        <v>88</v>
      </c>
      <c r="AY272" s="19" t="s">
        <v>155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9" t="s">
        <v>86</v>
      </c>
      <c r="BK272" s="227">
        <f>ROUND(I272*H272,2)</f>
        <v>0</v>
      </c>
      <c r="BL272" s="19" t="s">
        <v>255</v>
      </c>
      <c r="BM272" s="226" t="s">
        <v>792</v>
      </c>
    </row>
    <row r="273" s="2" customFormat="1">
      <c r="A273" s="40"/>
      <c r="B273" s="41"/>
      <c r="C273" s="42"/>
      <c r="D273" s="228" t="s">
        <v>164</v>
      </c>
      <c r="E273" s="42"/>
      <c r="F273" s="229" t="s">
        <v>793</v>
      </c>
      <c r="G273" s="42"/>
      <c r="H273" s="42"/>
      <c r="I273" s="230"/>
      <c r="J273" s="42"/>
      <c r="K273" s="42"/>
      <c r="L273" s="46"/>
      <c r="M273" s="231"/>
      <c r="N273" s="232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164</v>
      </c>
      <c r="AU273" s="19" t="s">
        <v>88</v>
      </c>
    </row>
    <row r="274" s="14" customFormat="1">
      <c r="A274" s="14"/>
      <c r="B274" s="244"/>
      <c r="C274" s="245"/>
      <c r="D274" s="235" t="s">
        <v>166</v>
      </c>
      <c r="E274" s="246" t="s">
        <v>21</v>
      </c>
      <c r="F274" s="247" t="s">
        <v>794</v>
      </c>
      <c r="G274" s="245"/>
      <c r="H274" s="248">
        <v>13.52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166</v>
      </c>
      <c r="AU274" s="254" t="s">
        <v>88</v>
      </c>
      <c r="AV274" s="14" t="s">
        <v>88</v>
      </c>
      <c r="AW274" s="14" t="s">
        <v>38</v>
      </c>
      <c r="AX274" s="14" t="s">
        <v>86</v>
      </c>
      <c r="AY274" s="254" t="s">
        <v>155</v>
      </c>
    </row>
    <row r="275" s="2" customFormat="1" ht="24.15" customHeight="1">
      <c r="A275" s="40"/>
      <c r="B275" s="41"/>
      <c r="C275" s="215" t="s">
        <v>795</v>
      </c>
      <c r="D275" s="215" t="s">
        <v>157</v>
      </c>
      <c r="E275" s="216" t="s">
        <v>796</v>
      </c>
      <c r="F275" s="217" t="s">
        <v>797</v>
      </c>
      <c r="G275" s="218" t="s">
        <v>199</v>
      </c>
      <c r="H275" s="219">
        <v>282.38</v>
      </c>
      <c r="I275" s="220"/>
      <c r="J275" s="221">
        <f>ROUND(I275*H275,2)</f>
        <v>0</v>
      </c>
      <c r="K275" s="217" t="s">
        <v>161</v>
      </c>
      <c r="L275" s="46"/>
      <c r="M275" s="222" t="s">
        <v>21</v>
      </c>
      <c r="N275" s="223" t="s">
        <v>50</v>
      </c>
      <c r="O275" s="86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6" t="s">
        <v>255</v>
      </c>
      <c r="AT275" s="226" t="s">
        <v>157</v>
      </c>
      <c r="AU275" s="226" t="s">
        <v>88</v>
      </c>
      <c r="AY275" s="19" t="s">
        <v>155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9" t="s">
        <v>86</v>
      </c>
      <c r="BK275" s="227">
        <f>ROUND(I275*H275,2)</f>
        <v>0</v>
      </c>
      <c r="BL275" s="19" t="s">
        <v>255</v>
      </c>
      <c r="BM275" s="226" t="s">
        <v>798</v>
      </c>
    </row>
    <row r="276" s="2" customFormat="1">
      <c r="A276" s="40"/>
      <c r="B276" s="41"/>
      <c r="C276" s="42"/>
      <c r="D276" s="228" t="s">
        <v>164</v>
      </c>
      <c r="E276" s="42"/>
      <c r="F276" s="229" t="s">
        <v>799</v>
      </c>
      <c r="G276" s="42"/>
      <c r="H276" s="42"/>
      <c r="I276" s="230"/>
      <c r="J276" s="42"/>
      <c r="K276" s="42"/>
      <c r="L276" s="46"/>
      <c r="M276" s="231"/>
      <c r="N276" s="232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164</v>
      </c>
      <c r="AU276" s="19" t="s">
        <v>88</v>
      </c>
    </row>
    <row r="277" s="14" customFormat="1">
      <c r="A277" s="14"/>
      <c r="B277" s="244"/>
      <c r="C277" s="245"/>
      <c r="D277" s="235" t="s">
        <v>166</v>
      </c>
      <c r="E277" s="246" t="s">
        <v>21</v>
      </c>
      <c r="F277" s="247" t="s">
        <v>800</v>
      </c>
      <c r="G277" s="245"/>
      <c r="H277" s="248">
        <v>282.38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166</v>
      </c>
      <c r="AU277" s="254" t="s">
        <v>88</v>
      </c>
      <c r="AV277" s="14" t="s">
        <v>88</v>
      </c>
      <c r="AW277" s="14" t="s">
        <v>38</v>
      </c>
      <c r="AX277" s="14" t="s">
        <v>86</v>
      </c>
      <c r="AY277" s="254" t="s">
        <v>155</v>
      </c>
    </row>
    <row r="278" s="2" customFormat="1" ht="16.5" customHeight="1">
      <c r="A278" s="40"/>
      <c r="B278" s="41"/>
      <c r="C278" s="281" t="s">
        <v>801</v>
      </c>
      <c r="D278" s="281" t="s">
        <v>567</v>
      </c>
      <c r="E278" s="282" t="s">
        <v>802</v>
      </c>
      <c r="F278" s="283" t="s">
        <v>803</v>
      </c>
      <c r="G278" s="284" t="s">
        <v>239</v>
      </c>
      <c r="H278" s="285">
        <v>0.059999999999999998</v>
      </c>
      <c r="I278" s="286"/>
      <c r="J278" s="287">
        <f>ROUND(I278*H278,2)</f>
        <v>0</v>
      </c>
      <c r="K278" s="283" t="s">
        <v>161</v>
      </c>
      <c r="L278" s="288"/>
      <c r="M278" s="289" t="s">
        <v>21</v>
      </c>
      <c r="N278" s="290" t="s">
        <v>50</v>
      </c>
      <c r="O278" s="86"/>
      <c r="P278" s="224">
        <f>O278*H278</f>
        <v>0</v>
      </c>
      <c r="Q278" s="224">
        <v>1</v>
      </c>
      <c r="R278" s="224">
        <f>Q278*H278</f>
        <v>0.059999999999999998</v>
      </c>
      <c r="S278" s="224">
        <v>0</v>
      </c>
      <c r="T278" s="225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6" t="s">
        <v>369</v>
      </c>
      <c r="AT278" s="226" t="s">
        <v>567</v>
      </c>
      <c r="AU278" s="226" t="s">
        <v>88</v>
      </c>
      <c r="AY278" s="19" t="s">
        <v>155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9" t="s">
        <v>86</v>
      </c>
      <c r="BK278" s="227">
        <f>ROUND(I278*H278,2)</f>
        <v>0</v>
      </c>
      <c r="BL278" s="19" t="s">
        <v>255</v>
      </c>
      <c r="BM278" s="226" t="s">
        <v>804</v>
      </c>
    </row>
    <row r="279" s="14" customFormat="1">
      <c r="A279" s="14"/>
      <c r="B279" s="244"/>
      <c r="C279" s="245"/>
      <c r="D279" s="235" t="s">
        <v>166</v>
      </c>
      <c r="E279" s="246" t="s">
        <v>21</v>
      </c>
      <c r="F279" s="247" t="s">
        <v>805</v>
      </c>
      <c r="G279" s="245"/>
      <c r="H279" s="248">
        <v>154.71000000000001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166</v>
      </c>
      <c r="AU279" s="254" t="s">
        <v>88</v>
      </c>
      <c r="AV279" s="14" t="s">
        <v>88</v>
      </c>
      <c r="AW279" s="14" t="s">
        <v>38</v>
      </c>
      <c r="AX279" s="14" t="s">
        <v>86</v>
      </c>
      <c r="AY279" s="254" t="s">
        <v>155</v>
      </c>
    </row>
    <row r="280" s="14" customFormat="1">
      <c r="A280" s="14"/>
      <c r="B280" s="244"/>
      <c r="C280" s="245"/>
      <c r="D280" s="235" t="s">
        <v>166</v>
      </c>
      <c r="E280" s="245"/>
      <c r="F280" s="247" t="s">
        <v>806</v>
      </c>
      <c r="G280" s="245"/>
      <c r="H280" s="248">
        <v>0.059999999999999998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4" t="s">
        <v>166</v>
      </c>
      <c r="AU280" s="254" t="s">
        <v>88</v>
      </c>
      <c r="AV280" s="14" t="s">
        <v>88</v>
      </c>
      <c r="AW280" s="14" t="s">
        <v>4</v>
      </c>
      <c r="AX280" s="14" t="s">
        <v>86</v>
      </c>
      <c r="AY280" s="254" t="s">
        <v>155</v>
      </c>
    </row>
    <row r="281" s="2" customFormat="1" ht="21.75" customHeight="1">
      <c r="A281" s="40"/>
      <c r="B281" s="41"/>
      <c r="C281" s="215" t="s">
        <v>807</v>
      </c>
      <c r="D281" s="215" t="s">
        <v>157</v>
      </c>
      <c r="E281" s="216" t="s">
        <v>808</v>
      </c>
      <c r="F281" s="217" t="s">
        <v>809</v>
      </c>
      <c r="G281" s="218" t="s">
        <v>199</v>
      </c>
      <c r="H281" s="219">
        <v>41.231999999999999</v>
      </c>
      <c r="I281" s="220"/>
      <c r="J281" s="221">
        <f>ROUND(I281*H281,2)</f>
        <v>0</v>
      </c>
      <c r="K281" s="217" t="s">
        <v>161</v>
      </c>
      <c r="L281" s="46"/>
      <c r="M281" s="222" t="s">
        <v>21</v>
      </c>
      <c r="N281" s="223" t="s">
        <v>50</v>
      </c>
      <c r="O281" s="86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6" t="s">
        <v>255</v>
      </c>
      <c r="AT281" s="226" t="s">
        <v>157</v>
      </c>
      <c r="AU281" s="226" t="s">
        <v>88</v>
      </c>
      <c r="AY281" s="19" t="s">
        <v>155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9" t="s">
        <v>86</v>
      </c>
      <c r="BK281" s="227">
        <f>ROUND(I281*H281,2)</f>
        <v>0</v>
      </c>
      <c r="BL281" s="19" t="s">
        <v>255</v>
      </c>
      <c r="BM281" s="226" t="s">
        <v>810</v>
      </c>
    </row>
    <row r="282" s="2" customFormat="1">
      <c r="A282" s="40"/>
      <c r="B282" s="41"/>
      <c r="C282" s="42"/>
      <c r="D282" s="228" t="s">
        <v>164</v>
      </c>
      <c r="E282" s="42"/>
      <c r="F282" s="229" t="s">
        <v>811</v>
      </c>
      <c r="G282" s="42"/>
      <c r="H282" s="42"/>
      <c r="I282" s="230"/>
      <c r="J282" s="42"/>
      <c r="K282" s="42"/>
      <c r="L282" s="46"/>
      <c r="M282" s="231"/>
      <c r="N282" s="232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164</v>
      </c>
      <c r="AU282" s="19" t="s">
        <v>88</v>
      </c>
    </row>
    <row r="283" s="14" customFormat="1">
      <c r="A283" s="14"/>
      <c r="B283" s="244"/>
      <c r="C283" s="245"/>
      <c r="D283" s="235" t="s">
        <v>166</v>
      </c>
      <c r="E283" s="246" t="s">
        <v>21</v>
      </c>
      <c r="F283" s="247" t="s">
        <v>812</v>
      </c>
      <c r="G283" s="245"/>
      <c r="H283" s="248">
        <v>41.231999999999999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166</v>
      </c>
      <c r="AU283" s="254" t="s">
        <v>88</v>
      </c>
      <c r="AV283" s="14" t="s">
        <v>88</v>
      </c>
      <c r="AW283" s="14" t="s">
        <v>38</v>
      </c>
      <c r="AX283" s="14" t="s">
        <v>86</v>
      </c>
      <c r="AY283" s="254" t="s">
        <v>155</v>
      </c>
    </row>
    <row r="284" s="2" customFormat="1" ht="16.5" customHeight="1">
      <c r="A284" s="40"/>
      <c r="B284" s="41"/>
      <c r="C284" s="281" t="s">
        <v>813</v>
      </c>
      <c r="D284" s="281" t="s">
        <v>567</v>
      </c>
      <c r="E284" s="282" t="s">
        <v>802</v>
      </c>
      <c r="F284" s="283" t="s">
        <v>803</v>
      </c>
      <c r="G284" s="284" t="s">
        <v>239</v>
      </c>
      <c r="H284" s="285">
        <v>0.017999999999999999</v>
      </c>
      <c r="I284" s="286"/>
      <c r="J284" s="287">
        <f>ROUND(I284*H284,2)</f>
        <v>0</v>
      </c>
      <c r="K284" s="283" t="s">
        <v>161</v>
      </c>
      <c r="L284" s="288"/>
      <c r="M284" s="289" t="s">
        <v>21</v>
      </c>
      <c r="N284" s="290" t="s">
        <v>50</v>
      </c>
      <c r="O284" s="86"/>
      <c r="P284" s="224">
        <f>O284*H284</f>
        <v>0</v>
      </c>
      <c r="Q284" s="224">
        <v>1</v>
      </c>
      <c r="R284" s="224">
        <f>Q284*H284</f>
        <v>0.017999999999999999</v>
      </c>
      <c r="S284" s="224">
        <v>0</v>
      </c>
      <c r="T284" s="225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6" t="s">
        <v>369</v>
      </c>
      <c r="AT284" s="226" t="s">
        <v>567</v>
      </c>
      <c r="AU284" s="226" t="s">
        <v>88</v>
      </c>
      <c r="AY284" s="19" t="s">
        <v>155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9" t="s">
        <v>86</v>
      </c>
      <c r="BK284" s="227">
        <f>ROUND(I284*H284,2)</f>
        <v>0</v>
      </c>
      <c r="BL284" s="19" t="s">
        <v>255</v>
      </c>
      <c r="BM284" s="226" t="s">
        <v>814</v>
      </c>
    </row>
    <row r="285" s="2" customFormat="1">
      <c r="A285" s="40"/>
      <c r="B285" s="41"/>
      <c r="C285" s="42"/>
      <c r="D285" s="235" t="s">
        <v>815</v>
      </c>
      <c r="E285" s="42"/>
      <c r="F285" s="291" t="s">
        <v>816</v>
      </c>
      <c r="G285" s="42"/>
      <c r="H285" s="42"/>
      <c r="I285" s="230"/>
      <c r="J285" s="42"/>
      <c r="K285" s="42"/>
      <c r="L285" s="46"/>
      <c r="M285" s="231"/>
      <c r="N285" s="232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815</v>
      </c>
      <c r="AU285" s="19" t="s">
        <v>88</v>
      </c>
    </row>
    <row r="286" s="14" customFormat="1">
      <c r="A286" s="14"/>
      <c r="B286" s="244"/>
      <c r="C286" s="245"/>
      <c r="D286" s="235" t="s">
        <v>166</v>
      </c>
      <c r="E286" s="246" t="s">
        <v>21</v>
      </c>
      <c r="F286" s="247" t="s">
        <v>817</v>
      </c>
      <c r="G286" s="245"/>
      <c r="H286" s="248">
        <v>0.017999999999999999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166</v>
      </c>
      <c r="AU286" s="254" t="s">
        <v>88</v>
      </c>
      <c r="AV286" s="14" t="s">
        <v>88</v>
      </c>
      <c r="AW286" s="14" t="s">
        <v>38</v>
      </c>
      <c r="AX286" s="14" t="s">
        <v>86</v>
      </c>
      <c r="AY286" s="254" t="s">
        <v>155</v>
      </c>
    </row>
    <row r="287" s="2" customFormat="1" ht="21.75" customHeight="1">
      <c r="A287" s="40"/>
      <c r="B287" s="41"/>
      <c r="C287" s="215" t="s">
        <v>818</v>
      </c>
      <c r="D287" s="215" t="s">
        <v>157</v>
      </c>
      <c r="E287" s="216" t="s">
        <v>819</v>
      </c>
      <c r="F287" s="217" t="s">
        <v>820</v>
      </c>
      <c r="G287" s="218" t="s">
        <v>199</v>
      </c>
      <c r="H287" s="219">
        <v>282.38</v>
      </c>
      <c r="I287" s="220"/>
      <c r="J287" s="221">
        <f>ROUND(I287*H287,2)</f>
        <v>0</v>
      </c>
      <c r="K287" s="217" t="s">
        <v>161</v>
      </c>
      <c r="L287" s="46"/>
      <c r="M287" s="222" t="s">
        <v>21</v>
      </c>
      <c r="N287" s="223" t="s">
        <v>50</v>
      </c>
      <c r="O287" s="86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6" t="s">
        <v>255</v>
      </c>
      <c r="AT287" s="226" t="s">
        <v>157</v>
      </c>
      <c r="AU287" s="226" t="s">
        <v>88</v>
      </c>
      <c r="AY287" s="19" t="s">
        <v>155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9" t="s">
        <v>86</v>
      </c>
      <c r="BK287" s="227">
        <f>ROUND(I287*H287,2)</f>
        <v>0</v>
      </c>
      <c r="BL287" s="19" t="s">
        <v>255</v>
      </c>
      <c r="BM287" s="226" t="s">
        <v>821</v>
      </c>
    </row>
    <row r="288" s="2" customFormat="1">
      <c r="A288" s="40"/>
      <c r="B288" s="41"/>
      <c r="C288" s="42"/>
      <c r="D288" s="228" t="s">
        <v>164</v>
      </c>
      <c r="E288" s="42"/>
      <c r="F288" s="229" t="s">
        <v>822</v>
      </c>
      <c r="G288" s="42"/>
      <c r="H288" s="42"/>
      <c r="I288" s="230"/>
      <c r="J288" s="42"/>
      <c r="K288" s="42"/>
      <c r="L288" s="46"/>
      <c r="M288" s="231"/>
      <c r="N288" s="232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164</v>
      </c>
      <c r="AU288" s="19" t="s">
        <v>88</v>
      </c>
    </row>
    <row r="289" s="14" customFormat="1">
      <c r="A289" s="14"/>
      <c r="B289" s="244"/>
      <c r="C289" s="245"/>
      <c r="D289" s="235" t="s">
        <v>166</v>
      </c>
      <c r="E289" s="246" t="s">
        <v>21</v>
      </c>
      <c r="F289" s="247" t="s">
        <v>823</v>
      </c>
      <c r="G289" s="245"/>
      <c r="H289" s="248">
        <v>282.38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166</v>
      </c>
      <c r="AU289" s="254" t="s">
        <v>88</v>
      </c>
      <c r="AV289" s="14" t="s">
        <v>88</v>
      </c>
      <c r="AW289" s="14" t="s">
        <v>38</v>
      </c>
      <c r="AX289" s="14" t="s">
        <v>86</v>
      </c>
      <c r="AY289" s="254" t="s">
        <v>155</v>
      </c>
    </row>
    <row r="290" s="2" customFormat="1" ht="24.15" customHeight="1">
      <c r="A290" s="40"/>
      <c r="B290" s="41"/>
      <c r="C290" s="281" t="s">
        <v>824</v>
      </c>
      <c r="D290" s="281" t="s">
        <v>567</v>
      </c>
      <c r="E290" s="282" t="s">
        <v>825</v>
      </c>
      <c r="F290" s="283" t="s">
        <v>826</v>
      </c>
      <c r="G290" s="284" t="s">
        <v>199</v>
      </c>
      <c r="H290" s="285">
        <v>329.11399999999998</v>
      </c>
      <c r="I290" s="286"/>
      <c r="J290" s="287">
        <f>ROUND(I290*H290,2)</f>
        <v>0</v>
      </c>
      <c r="K290" s="283" t="s">
        <v>161</v>
      </c>
      <c r="L290" s="288"/>
      <c r="M290" s="289" t="s">
        <v>21</v>
      </c>
      <c r="N290" s="290" t="s">
        <v>50</v>
      </c>
      <c r="O290" s="86"/>
      <c r="P290" s="224">
        <f>O290*H290</f>
        <v>0</v>
      </c>
      <c r="Q290" s="224">
        <v>0.0047999999999999996</v>
      </c>
      <c r="R290" s="224">
        <f>Q290*H290</f>
        <v>1.5797471999999997</v>
      </c>
      <c r="S290" s="224">
        <v>0</v>
      </c>
      <c r="T290" s="225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6" t="s">
        <v>369</v>
      </c>
      <c r="AT290" s="226" t="s">
        <v>567</v>
      </c>
      <c r="AU290" s="226" t="s">
        <v>88</v>
      </c>
      <c r="AY290" s="19" t="s">
        <v>155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9" t="s">
        <v>86</v>
      </c>
      <c r="BK290" s="227">
        <f>ROUND(I290*H290,2)</f>
        <v>0</v>
      </c>
      <c r="BL290" s="19" t="s">
        <v>255</v>
      </c>
      <c r="BM290" s="226" t="s">
        <v>827</v>
      </c>
    </row>
    <row r="291" s="14" customFormat="1">
      <c r="A291" s="14"/>
      <c r="B291" s="244"/>
      <c r="C291" s="245"/>
      <c r="D291" s="235" t="s">
        <v>166</v>
      </c>
      <c r="E291" s="246" t="s">
        <v>21</v>
      </c>
      <c r="F291" s="247" t="s">
        <v>800</v>
      </c>
      <c r="G291" s="245"/>
      <c r="H291" s="248">
        <v>282.38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166</v>
      </c>
      <c r="AU291" s="254" t="s">
        <v>88</v>
      </c>
      <c r="AV291" s="14" t="s">
        <v>88</v>
      </c>
      <c r="AW291" s="14" t="s">
        <v>38</v>
      </c>
      <c r="AX291" s="14" t="s">
        <v>86</v>
      </c>
      <c r="AY291" s="254" t="s">
        <v>155</v>
      </c>
    </row>
    <row r="292" s="14" customFormat="1">
      <c r="A292" s="14"/>
      <c r="B292" s="244"/>
      <c r="C292" s="245"/>
      <c r="D292" s="235" t="s">
        <v>166</v>
      </c>
      <c r="E292" s="245"/>
      <c r="F292" s="247" t="s">
        <v>828</v>
      </c>
      <c r="G292" s="245"/>
      <c r="H292" s="248">
        <v>329.11399999999998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166</v>
      </c>
      <c r="AU292" s="254" t="s">
        <v>88</v>
      </c>
      <c r="AV292" s="14" t="s">
        <v>88</v>
      </c>
      <c r="AW292" s="14" t="s">
        <v>4</v>
      </c>
      <c r="AX292" s="14" t="s">
        <v>86</v>
      </c>
      <c r="AY292" s="254" t="s">
        <v>155</v>
      </c>
    </row>
    <row r="293" s="2" customFormat="1" ht="16.5" customHeight="1">
      <c r="A293" s="40"/>
      <c r="B293" s="41"/>
      <c r="C293" s="215" t="s">
        <v>829</v>
      </c>
      <c r="D293" s="215" t="s">
        <v>157</v>
      </c>
      <c r="E293" s="216" t="s">
        <v>830</v>
      </c>
      <c r="F293" s="217" t="s">
        <v>831</v>
      </c>
      <c r="G293" s="218" t="s">
        <v>199</v>
      </c>
      <c r="H293" s="219">
        <v>13.52</v>
      </c>
      <c r="I293" s="220"/>
      <c r="J293" s="221">
        <f>ROUND(I293*H293,2)</f>
        <v>0</v>
      </c>
      <c r="K293" s="217" t="s">
        <v>161</v>
      </c>
      <c r="L293" s="46"/>
      <c r="M293" s="222" t="s">
        <v>21</v>
      </c>
      <c r="N293" s="223" t="s">
        <v>50</v>
      </c>
      <c r="O293" s="86"/>
      <c r="P293" s="224">
        <f>O293*H293</f>
        <v>0</v>
      </c>
      <c r="Q293" s="224">
        <v>0.00040000000000000002</v>
      </c>
      <c r="R293" s="224">
        <f>Q293*H293</f>
        <v>0.0054080000000000005</v>
      </c>
      <c r="S293" s="224">
        <v>0</v>
      </c>
      <c r="T293" s="225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6" t="s">
        <v>255</v>
      </c>
      <c r="AT293" s="226" t="s">
        <v>157</v>
      </c>
      <c r="AU293" s="226" t="s">
        <v>88</v>
      </c>
      <c r="AY293" s="19" t="s">
        <v>155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9" t="s">
        <v>86</v>
      </c>
      <c r="BK293" s="227">
        <f>ROUND(I293*H293,2)</f>
        <v>0</v>
      </c>
      <c r="BL293" s="19" t="s">
        <v>255</v>
      </c>
      <c r="BM293" s="226" t="s">
        <v>832</v>
      </c>
    </row>
    <row r="294" s="2" customFormat="1">
      <c r="A294" s="40"/>
      <c r="B294" s="41"/>
      <c r="C294" s="42"/>
      <c r="D294" s="228" t="s">
        <v>164</v>
      </c>
      <c r="E294" s="42"/>
      <c r="F294" s="229" t="s">
        <v>833</v>
      </c>
      <c r="G294" s="42"/>
      <c r="H294" s="42"/>
      <c r="I294" s="230"/>
      <c r="J294" s="42"/>
      <c r="K294" s="42"/>
      <c r="L294" s="46"/>
      <c r="M294" s="231"/>
      <c r="N294" s="232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164</v>
      </c>
      <c r="AU294" s="19" t="s">
        <v>88</v>
      </c>
    </row>
    <row r="295" s="14" customFormat="1">
      <c r="A295" s="14"/>
      <c r="B295" s="244"/>
      <c r="C295" s="245"/>
      <c r="D295" s="235" t="s">
        <v>166</v>
      </c>
      <c r="E295" s="246" t="s">
        <v>537</v>
      </c>
      <c r="F295" s="247" t="s">
        <v>834</v>
      </c>
      <c r="G295" s="245"/>
      <c r="H295" s="248">
        <v>6.7599999999999998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166</v>
      </c>
      <c r="AU295" s="254" t="s">
        <v>88</v>
      </c>
      <c r="AV295" s="14" t="s">
        <v>88</v>
      </c>
      <c r="AW295" s="14" t="s">
        <v>38</v>
      </c>
      <c r="AX295" s="14" t="s">
        <v>79</v>
      </c>
      <c r="AY295" s="254" t="s">
        <v>155</v>
      </c>
    </row>
    <row r="296" s="14" customFormat="1">
      <c r="A296" s="14"/>
      <c r="B296" s="244"/>
      <c r="C296" s="245"/>
      <c r="D296" s="235" t="s">
        <v>166</v>
      </c>
      <c r="E296" s="246" t="s">
        <v>21</v>
      </c>
      <c r="F296" s="247" t="s">
        <v>835</v>
      </c>
      <c r="G296" s="245"/>
      <c r="H296" s="248">
        <v>6.7599999999999998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166</v>
      </c>
      <c r="AU296" s="254" t="s">
        <v>88</v>
      </c>
      <c r="AV296" s="14" t="s">
        <v>88</v>
      </c>
      <c r="AW296" s="14" t="s">
        <v>38</v>
      </c>
      <c r="AX296" s="14" t="s">
        <v>79</v>
      </c>
      <c r="AY296" s="254" t="s">
        <v>155</v>
      </c>
    </row>
    <row r="297" s="16" customFormat="1">
      <c r="A297" s="16"/>
      <c r="B297" s="266"/>
      <c r="C297" s="267"/>
      <c r="D297" s="235" t="s">
        <v>166</v>
      </c>
      <c r="E297" s="268" t="s">
        <v>21</v>
      </c>
      <c r="F297" s="269" t="s">
        <v>180</v>
      </c>
      <c r="G297" s="267"/>
      <c r="H297" s="270">
        <v>13.52</v>
      </c>
      <c r="I297" s="271"/>
      <c r="J297" s="267"/>
      <c r="K297" s="267"/>
      <c r="L297" s="272"/>
      <c r="M297" s="273"/>
      <c r="N297" s="274"/>
      <c r="O297" s="274"/>
      <c r="P297" s="274"/>
      <c r="Q297" s="274"/>
      <c r="R297" s="274"/>
      <c r="S297" s="274"/>
      <c r="T297" s="275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T297" s="276" t="s">
        <v>166</v>
      </c>
      <c r="AU297" s="276" t="s">
        <v>88</v>
      </c>
      <c r="AV297" s="16" t="s">
        <v>162</v>
      </c>
      <c r="AW297" s="16" t="s">
        <v>38</v>
      </c>
      <c r="AX297" s="16" t="s">
        <v>86</v>
      </c>
      <c r="AY297" s="276" t="s">
        <v>155</v>
      </c>
    </row>
    <row r="298" s="2" customFormat="1" ht="16.5" customHeight="1">
      <c r="A298" s="40"/>
      <c r="B298" s="41"/>
      <c r="C298" s="215" t="s">
        <v>836</v>
      </c>
      <c r="D298" s="215" t="s">
        <v>157</v>
      </c>
      <c r="E298" s="216" t="s">
        <v>837</v>
      </c>
      <c r="F298" s="217" t="s">
        <v>838</v>
      </c>
      <c r="G298" s="218" t="s">
        <v>199</v>
      </c>
      <c r="H298" s="219">
        <v>41.231999999999999</v>
      </c>
      <c r="I298" s="220"/>
      <c r="J298" s="221">
        <f>ROUND(I298*H298,2)</f>
        <v>0</v>
      </c>
      <c r="K298" s="217" t="s">
        <v>161</v>
      </c>
      <c r="L298" s="46"/>
      <c r="M298" s="222" t="s">
        <v>21</v>
      </c>
      <c r="N298" s="223" t="s">
        <v>50</v>
      </c>
      <c r="O298" s="86"/>
      <c r="P298" s="224">
        <f>O298*H298</f>
        <v>0</v>
      </c>
      <c r="Q298" s="224">
        <v>0.00040000000000000002</v>
      </c>
      <c r="R298" s="224">
        <f>Q298*H298</f>
        <v>0.016492800000000002</v>
      </c>
      <c r="S298" s="224">
        <v>0</v>
      </c>
      <c r="T298" s="225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6" t="s">
        <v>255</v>
      </c>
      <c r="AT298" s="226" t="s">
        <v>157</v>
      </c>
      <c r="AU298" s="226" t="s">
        <v>88</v>
      </c>
      <c r="AY298" s="19" t="s">
        <v>155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9" t="s">
        <v>86</v>
      </c>
      <c r="BK298" s="227">
        <f>ROUND(I298*H298,2)</f>
        <v>0</v>
      </c>
      <c r="BL298" s="19" t="s">
        <v>255</v>
      </c>
      <c r="BM298" s="226" t="s">
        <v>839</v>
      </c>
    </row>
    <row r="299" s="2" customFormat="1">
      <c r="A299" s="40"/>
      <c r="B299" s="41"/>
      <c r="C299" s="42"/>
      <c r="D299" s="228" t="s">
        <v>164</v>
      </c>
      <c r="E299" s="42"/>
      <c r="F299" s="229" t="s">
        <v>840</v>
      </c>
      <c r="G299" s="42"/>
      <c r="H299" s="42"/>
      <c r="I299" s="230"/>
      <c r="J299" s="42"/>
      <c r="K299" s="42"/>
      <c r="L299" s="46"/>
      <c r="M299" s="231"/>
      <c r="N299" s="232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164</v>
      </c>
      <c r="AU299" s="19" t="s">
        <v>88</v>
      </c>
    </row>
    <row r="300" s="14" customFormat="1">
      <c r="A300" s="14"/>
      <c r="B300" s="244"/>
      <c r="C300" s="245"/>
      <c r="D300" s="235" t="s">
        <v>166</v>
      </c>
      <c r="E300" s="246" t="s">
        <v>539</v>
      </c>
      <c r="F300" s="247" t="s">
        <v>841</v>
      </c>
      <c r="G300" s="245"/>
      <c r="H300" s="248">
        <v>20.616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166</v>
      </c>
      <c r="AU300" s="254" t="s">
        <v>88</v>
      </c>
      <c r="AV300" s="14" t="s">
        <v>88</v>
      </c>
      <c r="AW300" s="14" t="s">
        <v>38</v>
      </c>
      <c r="AX300" s="14" t="s">
        <v>79</v>
      </c>
      <c r="AY300" s="254" t="s">
        <v>155</v>
      </c>
    </row>
    <row r="301" s="14" customFormat="1">
      <c r="A301" s="14"/>
      <c r="B301" s="244"/>
      <c r="C301" s="245"/>
      <c r="D301" s="235" t="s">
        <v>166</v>
      </c>
      <c r="E301" s="246" t="s">
        <v>21</v>
      </c>
      <c r="F301" s="247" t="s">
        <v>842</v>
      </c>
      <c r="G301" s="245"/>
      <c r="H301" s="248">
        <v>20.616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166</v>
      </c>
      <c r="AU301" s="254" t="s">
        <v>88</v>
      </c>
      <c r="AV301" s="14" t="s">
        <v>88</v>
      </c>
      <c r="AW301" s="14" t="s">
        <v>38</v>
      </c>
      <c r="AX301" s="14" t="s">
        <v>79</v>
      </c>
      <c r="AY301" s="254" t="s">
        <v>155</v>
      </c>
    </row>
    <row r="302" s="16" customFormat="1">
      <c r="A302" s="16"/>
      <c r="B302" s="266"/>
      <c r="C302" s="267"/>
      <c r="D302" s="235" t="s">
        <v>166</v>
      </c>
      <c r="E302" s="268" t="s">
        <v>21</v>
      </c>
      <c r="F302" s="269" t="s">
        <v>180</v>
      </c>
      <c r="G302" s="267"/>
      <c r="H302" s="270">
        <v>41.231999999999999</v>
      </c>
      <c r="I302" s="271"/>
      <c r="J302" s="267"/>
      <c r="K302" s="267"/>
      <c r="L302" s="272"/>
      <c r="M302" s="273"/>
      <c r="N302" s="274"/>
      <c r="O302" s="274"/>
      <c r="P302" s="274"/>
      <c r="Q302" s="274"/>
      <c r="R302" s="274"/>
      <c r="S302" s="274"/>
      <c r="T302" s="275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76" t="s">
        <v>166</v>
      </c>
      <c r="AU302" s="276" t="s">
        <v>88</v>
      </c>
      <c r="AV302" s="16" t="s">
        <v>162</v>
      </c>
      <c r="AW302" s="16" t="s">
        <v>38</v>
      </c>
      <c r="AX302" s="16" t="s">
        <v>86</v>
      </c>
      <c r="AY302" s="276" t="s">
        <v>155</v>
      </c>
    </row>
    <row r="303" s="2" customFormat="1" ht="24.15" customHeight="1">
      <c r="A303" s="40"/>
      <c r="B303" s="41"/>
      <c r="C303" s="281" t="s">
        <v>843</v>
      </c>
      <c r="D303" s="281" t="s">
        <v>567</v>
      </c>
      <c r="E303" s="282" t="s">
        <v>844</v>
      </c>
      <c r="F303" s="283" t="s">
        <v>845</v>
      </c>
      <c r="G303" s="284" t="s">
        <v>199</v>
      </c>
      <c r="H303" s="285">
        <v>65.025999999999996</v>
      </c>
      <c r="I303" s="286"/>
      <c r="J303" s="287">
        <f>ROUND(I303*H303,2)</f>
        <v>0</v>
      </c>
      <c r="K303" s="283" t="s">
        <v>161</v>
      </c>
      <c r="L303" s="288"/>
      <c r="M303" s="289" t="s">
        <v>21</v>
      </c>
      <c r="N303" s="290" t="s">
        <v>50</v>
      </c>
      <c r="O303" s="86"/>
      <c r="P303" s="224">
        <f>O303*H303</f>
        <v>0</v>
      </c>
      <c r="Q303" s="224">
        <v>0.0054000000000000003</v>
      </c>
      <c r="R303" s="224">
        <f>Q303*H303</f>
        <v>0.35114040000000002</v>
      </c>
      <c r="S303" s="224">
        <v>0</v>
      </c>
      <c r="T303" s="225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6" t="s">
        <v>369</v>
      </c>
      <c r="AT303" s="226" t="s">
        <v>567</v>
      </c>
      <c r="AU303" s="226" t="s">
        <v>88</v>
      </c>
      <c r="AY303" s="19" t="s">
        <v>155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9" t="s">
        <v>86</v>
      </c>
      <c r="BK303" s="227">
        <f>ROUND(I303*H303,2)</f>
        <v>0</v>
      </c>
      <c r="BL303" s="19" t="s">
        <v>255</v>
      </c>
      <c r="BM303" s="226" t="s">
        <v>846</v>
      </c>
    </row>
    <row r="304" s="14" customFormat="1">
      <c r="A304" s="14"/>
      <c r="B304" s="244"/>
      <c r="C304" s="245"/>
      <c r="D304" s="235" t="s">
        <v>166</v>
      </c>
      <c r="E304" s="246" t="s">
        <v>21</v>
      </c>
      <c r="F304" s="247" t="s">
        <v>847</v>
      </c>
      <c r="G304" s="245"/>
      <c r="H304" s="248">
        <v>65.025999999999996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166</v>
      </c>
      <c r="AU304" s="254" t="s">
        <v>88</v>
      </c>
      <c r="AV304" s="14" t="s">
        <v>88</v>
      </c>
      <c r="AW304" s="14" t="s">
        <v>38</v>
      </c>
      <c r="AX304" s="14" t="s">
        <v>86</v>
      </c>
      <c r="AY304" s="254" t="s">
        <v>155</v>
      </c>
    </row>
    <row r="305" s="2" customFormat="1" ht="24.15" customHeight="1">
      <c r="A305" s="40"/>
      <c r="B305" s="41"/>
      <c r="C305" s="215" t="s">
        <v>848</v>
      </c>
      <c r="D305" s="215" t="s">
        <v>157</v>
      </c>
      <c r="E305" s="216" t="s">
        <v>849</v>
      </c>
      <c r="F305" s="217" t="s">
        <v>850</v>
      </c>
      <c r="G305" s="218" t="s">
        <v>340</v>
      </c>
      <c r="H305" s="219">
        <v>9.9000000000000004</v>
      </c>
      <c r="I305" s="220"/>
      <c r="J305" s="221">
        <f>ROUND(I305*H305,2)</f>
        <v>0</v>
      </c>
      <c r="K305" s="217" t="s">
        <v>161</v>
      </c>
      <c r="L305" s="46"/>
      <c r="M305" s="222" t="s">
        <v>21</v>
      </c>
      <c r="N305" s="223" t="s">
        <v>50</v>
      </c>
      <c r="O305" s="86"/>
      <c r="P305" s="224">
        <f>O305*H305</f>
        <v>0</v>
      </c>
      <c r="Q305" s="224">
        <v>0.00023000000000000001</v>
      </c>
      <c r="R305" s="224">
        <f>Q305*H305</f>
        <v>0.0022769999999999999</v>
      </c>
      <c r="S305" s="224">
        <v>0</v>
      </c>
      <c r="T305" s="225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6" t="s">
        <v>255</v>
      </c>
      <c r="AT305" s="226" t="s">
        <v>157</v>
      </c>
      <c r="AU305" s="226" t="s">
        <v>88</v>
      </c>
      <c r="AY305" s="19" t="s">
        <v>155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9" t="s">
        <v>86</v>
      </c>
      <c r="BK305" s="227">
        <f>ROUND(I305*H305,2)</f>
        <v>0</v>
      </c>
      <c r="BL305" s="19" t="s">
        <v>255</v>
      </c>
      <c r="BM305" s="226" t="s">
        <v>851</v>
      </c>
    </row>
    <row r="306" s="2" customFormat="1">
      <c r="A306" s="40"/>
      <c r="B306" s="41"/>
      <c r="C306" s="42"/>
      <c r="D306" s="228" t="s">
        <v>164</v>
      </c>
      <c r="E306" s="42"/>
      <c r="F306" s="229" t="s">
        <v>852</v>
      </c>
      <c r="G306" s="42"/>
      <c r="H306" s="42"/>
      <c r="I306" s="230"/>
      <c r="J306" s="42"/>
      <c r="K306" s="42"/>
      <c r="L306" s="46"/>
      <c r="M306" s="231"/>
      <c r="N306" s="232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164</v>
      </c>
      <c r="AU306" s="19" t="s">
        <v>88</v>
      </c>
    </row>
    <row r="307" s="14" customFormat="1">
      <c r="A307" s="14"/>
      <c r="B307" s="244"/>
      <c r="C307" s="245"/>
      <c r="D307" s="235" t="s">
        <v>166</v>
      </c>
      <c r="E307" s="246" t="s">
        <v>21</v>
      </c>
      <c r="F307" s="247" t="s">
        <v>853</v>
      </c>
      <c r="G307" s="245"/>
      <c r="H307" s="248">
        <v>9.9000000000000004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166</v>
      </c>
      <c r="AU307" s="254" t="s">
        <v>88</v>
      </c>
      <c r="AV307" s="14" t="s">
        <v>88</v>
      </c>
      <c r="AW307" s="14" t="s">
        <v>38</v>
      </c>
      <c r="AX307" s="14" t="s">
        <v>86</v>
      </c>
      <c r="AY307" s="254" t="s">
        <v>155</v>
      </c>
    </row>
    <row r="308" s="2" customFormat="1" ht="16.5" customHeight="1">
      <c r="A308" s="40"/>
      <c r="B308" s="41"/>
      <c r="C308" s="281" t="s">
        <v>854</v>
      </c>
      <c r="D308" s="281" t="s">
        <v>567</v>
      </c>
      <c r="E308" s="282" t="s">
        <v>855</v>
      </c>
      <c r="F308" s="283" t="s">
        <v>856</v>
      </c>
      <c r="G308" s="284" t="s">
        <v>340</v>
      </c>
      <c r="H308" s="285">
        <v>11.385</v>
      </c>
      <c r="I308" s="286"/>
      <c r="J308" s="287">
        <f>ROUND(I308*H308,2)</f>
        <v>0</v>
      </c>
      <c r="K308" s="283" t="s">
        <v>161</v>
      </c>
      <c r="L308" s="288"/>
      <c r="M308" s="289" t="s">
        <v>21</v>
      </c>
      <c r="N308" s="290" t="s">
        <v>50</v>
      </c>
      <c r="O308" s="86"/>
      <c r="P308" s="224">
        <f>O308*H308</f>
        <v>0</v>
      </c>
      <c r="Q308" s="224">
        <v>0.001</v>
      </c>
      <c r="R308" s="224">
        <f>Q308*H308</f>
        <v>0.011384999999999999</v>
      </c>
      <c r="S308" s="224">
        <v>0</v>
      </c>
      <c r="T308" s="225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6" t="s">
        <v>369</v>
      </c>
      <c r="AT308" s="226" t="s">
        <v>567</v>
      </c>
      <c r="AU308" s="226" t="s">
        <v>88</v>
      </c>
      <c r="AY308" s="19" t="s">
        <v>155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9" t="s">
        <v>86</v>
      </c>
      <c r="BK308" s="227">
        <f>ROUND(I308*H308,2)</f>
        <v>0</v>
      </c>
      <c r="BL308" s="19" t="s">
        <v>255</v>
      </c>
      <c r="BM308" s="226" t="s">
        <v>857</v>
      </c>
    </row>
    <row r="309" s="14" customFormat="1">
      <c r="A309" s="14"/>
      <c r="B309" s="244"/>
      <c r="C309" s="245"/>
      <c r="D309" s="235" t="s">
        <v>166</v>
      </c>
      <c r="E309" s="245"/>
      <c r="F309" s="247" t="s">
        <v>858</v>
      </c>
      <c r="G309" s="245"/>
      <c r="H309" s="248">
        <v>11.385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166</v>
      </c>
      <c r="AU309" s="254" t="s">
        <v>88</v>
      </c>
      <c r="AV309" s="14" t="s">
        <v>88</v>
      </c>
      <c r="AW309" s="14" t="s">
        <v>4</v>
      </c>
      <c r="AX309" s="14" t="s">
        <v>86</v>
      </c>
      <c r="AY309" s="254" t="s">
        <v>155</v>
      </c>
    </row>
    <row r="310" s="2" customFormat="1" ht="16.5" customHeight="1">
      <c r="A310" s="40"/>
      <c r="B310" s="41"/>
      <c r="C310" s="215" t="s">
        <v>859</v>
      </c>
      <c r="D310" s="215" t="s">
        <v>157</v>
      </c>
      <c r="E310" s="216" t="s">
        <v>860</v>
      </c>
      <c r="F310" s="217" t="s">
        <v>861</v>
      </c>
      <c r="G310" s="218" t="s">
        <v>199</v>
      </c>
      <c r="H310" s="219">
        <v>6.7599999999999998</v>
      </c>
      <c r="I310" s="220"/>
      <c r="J310" s="221">
        <f>ROUND(I310*H310,2)</f>
        <v>0</v>
      </c>
      <c r="K310" s="217" t="s">
        <v>161</v>
      </c>
      <c r="L310" s="46"/>
      <c r="M310" s="222" t="s">
        <v>21</v>
      </c>
      <c r="N310" s="223" t="s">
        <v>50</v>
      </c>
      <c r="O310" s="86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6" t="s">
        <v>255</v>
      </c>
      <c r="AT310" s="226" t="s">
        <v>157</v>
      </c>
      <c r="AU310" s="226" t="s">
        <v>88</v>
      </c>
      <c r="AY310" s="19" t="s">
        <v>155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9" t="s">
        <v>86</v>
      </c>
      <c r="BK310" s="227">
        <f>ROUND(I310*H310,2)</f>
        <v>0</v>
      </c>
      <c r="BL310" s="19" t="s">
        <v>255</v>
      </c>
      <c r="BM310" s="226" t="s">
        <v>862</v>
      </c>
    </row>
    <row r="311" s="2" customFormat="1">
      <c r="A311" s="40"/>
      <c r="B311" s="41"/>
      <c r="C311" s="42"/>
      <c r="D311" s="228" t="s">
        <v>164</v>
      </c>
      <c r="E311" s="42"/>
      <c r="F311" s="229" t="s">
        <v>863</v>
      </c>
      <c r="G311" s="42"/>
      <c r="H311" s="42"/>
      <c r="I311" s="230"/>
      <c r="J311" s="42"/>
      <c r="K311" s="42"/>
      <c r="L311" s="46"/>
      <c r="M311" s="231"/>
      <c r="N311" s="232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164</v>
      </c>
      <c r="AU311" s="19" t="s">
        <v>88</v>
      </c>
    </row>
    <row r="312" s="14" customFormat="1">
      <c r="A312" s="14"/>
      <c r="B312" s="244"/>
      <c r="C312" s="245"/>
      <c r="D312" s="235" t="s">
        <v>166</v>
      </c>
      <c r="E312" s="246" t="s">
        <v>21</v>
      </c>
      <c r="F312" s="247" t="s">
        <v>537</v>
      </c>
      <c r="G312" s="245"/>
      <c r="H312" s="248">
        <v>6.7599999999999998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166</v>
      </c>
      <c r="AU312" s="254" t="s">
        <v>88</v>
      </c>
      <c r="AV312" s="14" t="s">
        <v>88</v>
      </c>
      <c r="AW312" s="14" t="s">
        <v>38</v>
      </c>
      <c r="AX312" s="14" t="s">
        <v>86</v>
      </c>
      <c r="AY312" s="254" t="s">
        <v>155</v>
      </c>
    </row>
    <row r="313" s="2" customFormat="1" ht="16.5" customHeight="1">
      <c r="A313" s="40"/>
      <c r="B313" s="41"/>
      <c r="C313" s="215" t="s">
        <v>864</v>
      </c>
      <c r="D313" s="215" t="s">
        <v>157</v>
      </c>
      <c r="E313" s="216" t="s">
        <v>865</v>
      </c>
      <c r="F313" s="217" t="s">
        <v>866</v>
      </c>
      <c r="G313" s="218" t="s">
        <v>199</v>
      </c>
      <c r="H313" s="219">
        <v>20.616</v>
      </c>
      <c r="I313" s="220"/>
      <c r="J313" s="221">
        <f>ROUND(I313*H313,2)</f>
        <v>0</v>
      </c>
      <c r="K313" s="217" t="s">
        <v>161</v>
      </c>
      <c r="L313" s="46"/>
      <c r="M313" s="222" t="s">
        <v>21</v>
      </c>
      <c r="N313" s="223" t="s">
        <v>50</v>
      </c>
      <c r="O313" s="86"/>
      <c r="P313" s="224">
        <f>O313*H313</f>
        <v>0</v>
      </c>
      <c r="Q313" s="224">
        <v>0</v>
      </c>
      <c r="R313" s="224">
        <f>Q313*H313</f>
        <v>0</v>
      </c>
      <c r="S313" s="224">
        <v>0</v>
      </c>
      <c r="T313" s="225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6" t="s">
        <v>255</v>
      </c>
      <c r="AT313" s="226" t="s">
        <v>157</v>
      </c>
      <c r="AU313" s="226" t="s">
        <v>88</v>
      </c>
      <c r="AY313" s="19" t="s">
        <v>155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9" t="s">
        <v>86</v>
      </c>
      <c r="BK313" s="227">
        <f>ROUND(I313*H313,2)</f>
        <v>0</v>
      </c>
      <c r="BL313" s="19" t="s">
        <v>255</v>
      </c>
      <c r="BM313" s="226" t="s">
        <v>867</v>
      </c>
    </row>
    <row r="314" s="2" customFormat="1">
      <c r="A314" s="40"/>
      <c r="B314" s="41"/>
      <c r="C314" s="42"/>
      <c r="D314" s="228" t="s">
        <v>164</v>
      </c>
      <c r="E314" s="42"/>
      <c r="F314" s="229" t="s">
        <v>868</v>
      </c>
      <c r="G314" s="42"/>
      <c r="H314" s="42"/>
      <c r="I314" s="230"/>
      <c r="J314" s="42"/>
      <c r="K314" s="42"/>
      <c r="L314" s="46"/>
      <c r="M314" s="231"/>
      <c r="N314" s="232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164</v>
      </c>
      <c r="AU314" s="19" t="s">
        <v>88</v>
      </c>
    </row>
    <row r="315" s="14" customFormat="1">
      <c r="A315" s="14"/>
      <c r="B315" s="244"/>
      <c r="C315" s="245"/>
      <c r="D315" s="235" t="s">
        <v>166</v>
      </c>
      <c r="E315" s="246" t="s">
        <v>21</v>
      </c>
      <c r="F315" s="247" t="s">
        <v>539</v>
      </c>
      <c r="G315" s="245"/>
      <c r="H315" s="248">
        <v>20.616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166</v>
      </c>
      <c r="AU315" s="254" t="s">
        <v>88</v>
      </c>
      <c r="AV315" s="14" t="s">
        <v>88</v>
      </c>
      <c r="AW315" s="14" t="s">
        <v>38</v>
      </c>
      <c r="AX315" s="14" t="s">
        <v>86</v>
      </c>
      <c r="AY315" s="254" t="s">
        <v>155</v>
      </c>
    </row>
    <row r="316" s="2" customFormat="1" ht="16.5" customHeight="1">
      <c r="A316" s="40"/>
      <c r="B316" s="41"/>
      <c r="C316" s="281" t="s">
        <v>869</v>
      </c>
      <c r="D316" s="281" t="s">
        <v>567</v>
      </c>
      <c r="E316" s="282" t="s">
        <v>870</v>
      </c>
      <c r="F316" s="283" t="s">
        <v>871</v>
      </c>
      <c r="G316" s="284" t="s">
        <v>199</v>
      </c>
      <c r="H316" s="285">
        <v>31.481999999999999</v>
      </c>
      <c r="I316" s="286"/>
      <c r="J316" s="287">
        <f>ROUND(I316*H316,2)</f>
        <v>0</v>
      </c>
      <c r="K316" s="283" t="s">
        <v>161</v>
      </c>
      <c r="L316" s="288"/>
      <c r="M316" s="289" t="s">
        <v>21</v>
      </c>
      <c r="N316" s="290" t="s">
        <v>50</v>
      </c>
      <c r="O316" s="86"/>
      <c r="P316" s="224">
        <f>O316*H316</f>
        <v>0</v>
      </c>
      <c r="Q316" s="224">
        <v>0.00050000000000000001</v>
      </c>
      <c r="R316" s="224">
        <f>Q316*H316</f>
        <v>0.015741000000000002</v>
      </c>
      <c r="S316" s="224">
        <v>0</v>
      </c>
      <c r="T316" s="225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6" t="s">
        <v>369</v>
      </c>
      <c r="AT316" s="226" t="s">
        <v>567</v>
      </c>
      <c r="AU316" s="226" t="s">
        <v>88</v>
      </c>
      <c r="AY316" s="19" t="s">
        <v>155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9" t="s">
        <v>86</v>
      </c>
      <c r="BK316" s="227">
        <f>ROUND(I316*H316,2)</f>
        <v>0</v>
      </c>
      <c r="BL316" s="19" t="s">
        <v>255</v>
      </c>
      <c r="BM316" s="226" t="s">
        <v>872</v>
      </c>
    </row>
    <row r="317" s="14" customFormat="1">
      <c r="A317" s="14"/>
      <c r="B317" s="244"/>
      <c r="C317" s="245"/>
      <c r="D317" s="235" t="s">
        <v>166</v>
      </c>
      <c r="E317" s="246" t="s">
        <v>21</v>
      </c>
      <c r="F317" s="247" t="s">
        <v>873</v>
      </c>
      <c r="G317" s="245"/>
      <c r="H317" s="248">
        <v>31.481999999999999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166</v>
      </c>
      <c r="AU317" s="254" t="s">
        <v>88</v>
      </c>
      <c r="AV317" s="14" t="s">
        <v>88</v>
      </c>
      <c r="AW317" s="14" t="s">
        <v>38</v>
      </c>
      <c r="AX317" s="14" t="s">
        <v>86</v>
      </c>
      <c r="AY317" s="254" t="s">
        <v>155</v>
      </c>
    </row>
    <row r="318" s="2" customFormat="1" ht="24.15" customHeight="1">
      <c r="A318" s="40"/>
      <c r="B318" s="41"/>
      <c r="C318" s="215" t="s">
        <v>874</v>
      </c>
      <c r="D318" s="215" t="s">
        <v>157</v>
      </c>
      <c r="E318" s="216" t="s">
        <v>875</v>
      </c>
      <c r="F318" s="217" t="s">
        <v>876</v>
      </c>
      <c r="G318" s="218" t="s">
        <v>199</v>
      </c>
      <c r="H318" s="219">
        <v>282.38</v>
      </c>
      <c r="I318" s="220"/>
      <c r="J318" s="221">
        <f>ROUND(I318*H318,2)</f>
        <v>0</v>
      </c>
      <c r="K318" s="217" t="s">
        <v>161</v>
      </c>
      <c r="L318" s="46"/>
      <c r="M318" s="222" t="s">
        <v>21</v>
      </c>
      <c r="N318" s="223" t="s">
        <v>50</v>
      </c>
      <c r="O318" s="86"/>
      <c r="P318" s="224">
        <f>O318*H318</f>
        <v>0</v>
      </c>
      <c r="Q318" s="224">
        <v>0.00021000000000000001</v>
      </c>
      <c r="R318" s="224">
        <f>Q318*H318</f>
        <v>0.0592998</v>
      </c>
      <c r="S318" s="224">
        <v>0</v>
      </c>
      <c r="T318" s="225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6" t="s">
        <v>255</v>
      </c>
      <c r="AT318" s="226" t="s">
        <v>157</v>
      </c>
      <c r="AU318" s="226" t="s">
        <v>88</v>
      </c>
      <c r="AY318" s="19" t="s">
        <v>155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9" t="s">
        <v>86</v>
      </c>
      <c r="BK318" s="227">
        <f>ROUND(I318*H318,2)</f>
        <v>0</v>
      </c>
      <c r="BL318" s="19" t="s">
        <v>255</v>
      </c>
      <c r="BM318" s="226" t="s">
        <v>877</v>
      </c>
    </row>
    <row r="319" s="2" customFormat="1">
      <c r="A319" s="40"/>
      <c r="B319" s="41"/>
      <c r="C319" s="42"/>
      <c r="D319" s="228" t="s">
        <v>164</v>
      </c>
      <c r="E319" s="42"/>
      <c r="F319" s="229" t="s">
        <v>878</v>
      </c>
      <c r="G319" s="42"/>
      <c r="H319" s="42"/>
      <c r="I319" s="230"/>
      <c r="J319" s="42"/>
      <c r="K319" s="42"/>
      <c r="L319" s="46"/>
      <c r="M319" s="231"/>
      <c r="N319" s="232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164</v>
      </c>
      <c r="AU319" s="19" t="s">
        <v>88</v>
      </c>
    </row>
    <row r="320" s="14" customFormat="1">
      <c r="A320" s="14"/>
      <c r="B320" s="244"/>
      <c r="C320" s="245"/>
      <c r="D320" s="235" t="s">
        <v>166</v>
      </c>
      <c r="E320" s="246" t="s">
        <v>21</v>
      </c>
      <c r="F320" s="247" t="s">
        <v>800</v>
      </c>
      <c r="G320" s="245"/>
      <c r="H320" s="248">
        <v>282.38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166</v>
      </c>
      <c r="AU320" s="254" t="s">
        <v>88</v>
      </c>
      <c r="AV320" s="14" t="s">
        <v>88</v>
      </c>
      <c r="AW320" s="14" t="s">
        <v>38</v>
      </c>
      <c r="AX320" s="14" t="s">
        <v>86</v>
      </c>
      <c r="AY320" s="254" t="s">
        <v>155</v>
      </c>
    </row>
    <row r="321" s="2" customFormat="1" ht="24.15" customHeight="1">
      <c r="A321" s="40"/>
      <c r="B321" s="41"/>
      <c r="C321" s="281" t="s">
        <v>879</v>
      </c>
      <c r="D321" s="281" t="s">
        <v>567</v>
      </c>
      <c r="E321" s="282" t="s">
        <v>880</v>
      </c>
      <c r="F321" s="283" t="s">
        <v>881</v>
      </c>
      <c r="G321" s="284" t="s">
        <v>199</v>
      </c>
      <c r="H321" s="285">
        <v>329.11399999999998</v>
      </c>
      <c r="I321" s="286"/>
      <c r="J321" s="287">
        <f>ROUND(I321*H321,2)</f>
        <v>0</v>
      </c>
      <c r="K321" s="283" t="s">
        <v>161</v>
      </c>
      <c r="L321" s="288"/>
      <c r="M321" s="289" t="s">
        <v>21</v>
      </c>
      <c r="N321" s="290" t="s">
        <v>50</v>
      </c>
      <c r="O321" s="86"/>
      <c r="P321" s="224">
        <f>O321*H321</f>
        <v>0</v>
      </c>
      <c r="Q321" s="224">
        <v>0.0047000000000000002</v>
      </c>
      <c r="R321" s="224">
        <f>Q321*H321</f>
        <v>1.5468358</v>
      </c>
      <c r="S321" s="224">
        <v>0</v>
      </c>
      <c r="T321" s="225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6" t="s">
        <v>369</v>
      </c>
      <c r="AT321" s="226" t="s">
        <v>567</v>
      </c>
      <c r="AU321" s="226" t="s">
        <v>88</v>
      </c>
      <c r="AY321" s="19" t="s">
        <v>155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9" t="s">
        <v>86</v>
      </c>
      <c r="BK321" s="227">
        <f>ROUND(I321*H321,2)</f>
        <v>0</v>
      </c>
      <c r="BL321" s="19" t="s">
        <v>255</v>
      </c>
      <c r="BM321" s="226" t="s">
        <v>882</v>
      </c>
    </row>
    <row r="322" s="14" customFormat="1">
      <c r="A322" s="14"/>
      <c r="B322" s="244"/>
      <c r="C322" s="245"/>
      <c r="D322" s="235" t="s">
        <v>166</v>
      </c>
      <c r="E322" s="246" t="s">
        <v>21</v>
      </c>
      <c r="F322" s="247" t="s">
        <v>800</v>
      </c>
      <c r="G322" s="245"/>
      <c r="H322" s="248">
        <v>282.38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166</v>
      </c>
      <c r="AU322" s="254" t="s">
        <v>88</v>
      </c>
      <c r="AV322" s="14" t="s">
        <v>88</v>
      </c>
      <c r="AW322" s="14" t="s">
        <v>38</v>
      </c>
      <c r="AX322" s="14" t="s">
        <v>86</v>
      </c>
      <c r="AY322" s="254" t="s">
        <v>155</v>
      </c>
    </row>
    <row r="323" s="14" customFormat="1">
      <c r="A323" s="14"/>
      <c r="B323" s="244"/>
      <c r="C323" s="245"/>
      <c r="D323" s="235" t="s">
        <v>166</v>
      </c>
      <c r="E323" s="245"/>
      <c r="F323" s="247" t="s">
        <v>828</v>
      </c>
      <c r="G323" s="245"/>
      <c r="H323" s="248">
        <v>329.11399999999998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166</v>
      </c>
      <c r="AU323" s="254" t="s">
        <v>88</v>
      </c>
      <c r="AV323" s="14" t="s">
        <v>88</v>
      </c>
      <c r="AW323" s="14" t="s">
        <v>4</v>
      </c>
      <c r="AX323" s="14" t="s">
        <v>86</v>
      </c>
      <c r="AY323" s="254" t="s">
        <v>155</v>
      </c>
    </row>
    <row r="324" s="2" customFormat="1" ht="24.15" customHeight="1">
      <c r="A324" s="40"/>
      <c r="B324" s="41"/>
      <c r="C324" s="215" t="s">
        <v>883</v>
      </c>
      <c r="D324" s="215" t="s">
        <v>157</v>
      </c>
      <c r="E324" s="216" t="s">
        <v>884</v>
      </c>
      <c r="F324" s="217" t="s">
        <v>885</v>
      </c>
      <c r="G324" s="218" t="s">
        <v>239</v>
      </c>
      <c r="H324" s="219">
        <v>3.6659999999999999</v>
      </c>
      <c r="I324" s="220"/>
      <c r="J324" s="221">
        <f>ROUND(I324*H324,2)</f>
        <v>0</v>
      </c>
      <c r="K324" s="217" t="s">
        <v>161</v>
      </c>
      <c r="L324" s="46"/>
      <c r="M324" s="222" t="s">
        <v>21</v>
      </c>
      <c r="N324" s="223" t="s">
        <v>50</v>
      </c>
      <c r="O324" s="86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6" t="s">
        <v>255</v>
      </c>
      <c r="AT324" s="226" t="s">
        <v>157</v>
      </c>
      <c r="AU324" s="226" t="s">
        <v>88</v>
      </c>
      <c r="AY324" s="19" t="s">
        <v>155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9" t="s">
        <v>86</v>
      </c>
      <c r="BK324" s="227">
        <f>ROUND(I324*H324,2)</f>
        <v>0</v>
      </c>
      <c r="BL324" s="19" t="s">
        <v>255</v>
      </c>
      <c r="BM324" s="226" t="s">
        <v>886</v>
      </c>
    </row>
    <row r="325" s="2" customFormat="1">
      <c r="A325" s="40"/>
      <c r="B325" s="41"/>
      <c r="C325" s="42"/>
      <c r="D325" s="228" t="s">
        <v>164</v>
      </c>
      <c r="E325" s="42"/>
      <c r="F325" s="229" t="s">
        <v>887</v>
      </c>
      <c r="G325" s="42"/>
      <c r="H325" s="42"/>
      <c r="I325" s="230"/>
      <c r="J325" s="42"/>
      <c r="K325" s="42"/>
      <c r="L325" s="46"/>
      <c r="M325" s="231"/>
      <c r="N325" s="232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164</v>
      </c>
      <c r="AU325" s="19" t="s">
        <v>88</v>
      </c>
    </row>
    <row r="326" s="2" customFormat="1" ht="33" customHeight="1">
      <c r="A326" s="40"/>
      <c r="B326" s="41"/>
      <c r="C326" s="215" t="s">
        <v>888</v>
      </c>
      <c r="D326" s="215" t="s">
        <v>157</v>
      </c>
      <c r="E326" s="216" t="s">
        <v>889</v>
      </c>
      <c r="F326" s="217" t="s">
        <v>890</v>
      </c>
      <c r="G326" s="218" t="s">
        <v>239</v>
      </c>
      <c r="H326" s="219">
        <v>3.6659999999999999</v>
      </c>
      <c r="I326" s="220"/>
      <c r="J326" s="221">
        <f>ROUND(I326*H326,2)</f>
        <v>0</v>
      </c>
      <c r="K326" s="217" t="s">
        <v>161</v>
      </c>
      <c r="L326" s="46"/>
      <c r="M326" s="222" t="s">
        <v>21</v>
      </c>
      <c r="N326" s="223" t="s">
        <v>50</v>
      </c>
      <c r="O326" s="86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6" t="s">
        <v>255</v>
      </c>
      <c r="AT326" s="226" t="s">
        <v>157</v>
      </c>
      <c r="AU326" s="226" t="s">
        <v>88</v>
      </c>
      <c r="AY326" s="19" t="s">
        <v>155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9" t="s">
        <v>86</v>
      </c>
      <c r="BK326" s="227">
        <f>ROUND(I326*H326,2)</f>
        <v>0</v>
      </c>
      <c r="BL326" s="19" t="s">
        <v>255</v>
      </c>
      <c r="BM326" s="226" t="s">
        <v>891</v>
      </c>
    </row>
    <row r="327" s="2" customFormat="1">
      <c r="A327" s="40"/>
      <c r="B327" s="41"/>
      <c r="C327" s="42"/>
      <c r="D327" s="228" t="s">
        <v>164</v>
      </c>
      <c r="E327" s="42"/>
      <c r="F327" s="229" t="s">
        <v>892</v>
      </c>
      <c r="G327" s="42"/>
      <c r="H327" s="42"/>
      <c r="I327" s="230"/>
      <c r="J327" s="42"/>
      <c r="K327" s="42"/>
      <c r="L327" s="46"/>
      <c r="M327" s="231"/>
      <c r="N327" s="232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164</v>
      </c>
      <c r="AU327" s="19" t="s">
        <v>88</v>
      </c>
    </row>
    <row r="328" s="12" customFormat="1" ht="22.8" customHeight="1">
      <c r="A328" s="12"/>
      <c r="B328" s="199"/>
      <c r="C328" s="200"/>
      <c r="D328" s="201" t="s">
        <v>78</v>
      </c>
      <c r="E328" s="213" t="s">
        <v>893</v>
      </c>
      <c r="F328" s="213" t="s">
        <v>894</v>
      </c>
      <c r="G328" s="200"/>
      <c r="H328" s="200"/>
      <c r="I328" s="203"/>
      <c r="J328" s="214">
        <f>BK328</f>
        <v>0</v>
      </c>
      <c r="K328" s="200"/>
      <c r="L328" s="205"/>
      <c r="M328" s="206"/>
      <c r="N328" s="207"/>
      <c r="O328" s="207"/>
      <c r="P328" s="208">
        <f>SUM(P329:P330)</f>
        <v>0</v>
      </c>
      <c r="Q328" s="207"/>
      <c r="R328" s="208">
        <f>SUM(R329:R330)</f>
        <v>0.0050304000000000008</v>
      </c>
      <c r="S328" s="207"/>
      <c r="T328" s="209">
        <f>SUM(T329:T330)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0" t="s">
        <v>88</v>
      </c>
      <c r="AT328" s="211" t="s">
        <v>78</v>
      </c>
      <c r="AU328" s="211" t="s">
        <v>86</v>
      </c>
      <c r="AY328" s="210" t="s">
        <v>155</v>
      </c>
      <c r="BK328" s="212">
        <f>SUM(BK329:BK330)</f>
        <v>0</v>
      </c>
    </row>
    <row r="329" s="2" customFormat="1" ht="24.15" customHeight="1">
      <c r="A329" s="40"/>
      <c r="B329" s="41"/>
      <c r="C329" s="215" t="s">
        <v>895</v>
      </c>
      <c r="D329" s="215" t="s">
        <v>157</v>
      </c>
      <c r="E329" s="216" t="s">
        <v>896</v>
      </c>
      <c r="F329" s="217" t="s">
        <v>897</v>
      </c>
      <c r="G329" s="218" t="s">
        <v>199</v>
      </c>
      <c r="H329" s="219">
        <v>7.8600000000000003</v>
      </c>
      <c r="I329" s="220"/>
      <c r="J329" s="221">
        <f>ROUND(I329*H329,2)</f>
        <v>0</v>
      </c>
      <c r="K329" s="217" t="s">
        <v>21</v>
      </c>
      <c r="L329" s="46"/>
      <c r="M329" s="222" t="s">
        <v>21</v>
      </c>
      <c r="N329" s="223" t="s">
        <v>50</v>
      </c>
      <c r="O329" s="86"/>
      <c r="P329" s="224">
        <f>O329*H329</f>
        <v>0</v>
      </c>
      <c r="Q329" s="224">
        <v>0.00064000000000000005</v>
      </c>
      <c r="R329" s="224">
        <f>Q329*H329</f>
        <v>0.0050304000000000008</v>
      </c>
      <c r="S329" s="224">
        <v>0</v>
      </c>
      <c r="T329" s="225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6" t="s">
        <v>255</v>
      </c>
      <c r="AT329" s="226" t="s">
        <v>157</v>
      </c>
      <c r="AU329" s="226" t="s">
        <v>88</v>
      </c>
      <c r="AY329" s="19" t="s">
        <v>155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9" t="s">
        <v>86</v>
      </c>
      <c r="BK329" s="227">
        <f>ROUND(I329*H329,2)</f>
        <v>0</v>
      </c>
      <c r="BL329" s="19" t="s">
        <v>255</v>
      </c>
      <c r="BM329" s="226" t="s">
        <v>898</v>
      </c>
    </row>
    <row r="330" s="14" customFormat="1">
      <c r="A330" s="14"/>
      <c r="B330" s="244"/>
      <c r="C330" s="245"/>
      <c r="D330" s="235" t="s">
        <v>166</v>
      </c>
      <c r="E330" s="246" t="s">
        <v>21</v>
      </c>
      <c r="F330" s="247" t="s">
        <v>535</v>
      </c>
      <c r="G330" s="245"/>
      <c r="H330" s="248">
        <v>7.8600000000000003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166</v>
      </c>
      <c r="AU330" s="254" t="s">
        <v>88</v>
      </c>
      <c r="AV330" s="14" t="s">
        <v>88</v>
      </c>
      <c r="AW330" s="14" t="s">
        <v>38</v>
      </c>
      <c r="AX330" s="14" t="s">
        <v>86</v>
      </c>
      <c r="AY330" s="254" t="s">
        <v>155</v>
      </c>
    </row>
    <row r="331" s="12" customFormat="1" ht="22.8" customHeight="1">
      <c r="A331" s="12"/>
      <c r="B331" s="199"/>
      <c r="C331" s="200"/>
      <c r="D331" s="201" t="s">
        <v>78</v>
      </c>
      <c r="E331" s="213" t="s">
        <v>899</v>
      </c>
      <c r="F331" s="213" t="s">
        <v>900</v>
      </c>
      <c r="G331" s="200"/>
      <c r="H331" s="200"/>
      <c r="I331" s="203"/>
      <c r="J331" s="214">
        <f>BK331</f>
        <v>0</v>
      </c>
      <c r="K331" s="200"/>
      <c r="L331" s="205"/>
      <c r="M331" s="206"/>
      <c r="N331" s="207"/>
      <c r="O331" s="207"/>
      <c r="P331" s="208">
        <f>SUM(P332:P343)</f>
        <v>0</v>
      </c>
      <c r="Q331" s="207"/>
      <c r="R331" s="208">
        <f>SUM(R332:R343)</f>
        <v>2.8533020000000002</v>
      </c>
      <c r="S331" s="207"/>
      <c r="T331" s="209">
        <f>SUM(T332:T343)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0" t="s">
        <v>88</v>
      </c>
      <c r="AT331" s="211" t="s">
        <v>78</v>
      </c>
      <c r="AU331" s="211" t="s">
        <v>86</v>
      </c>
      <c r="AY331" s="210" t="s">
        <v>155</v>
      </c>
      <c r="BK331" s="212">
        <f>SUM(BK332:BK343)</f>
        <v>0</v>
      </c>
    </row>
    <row r="332" s="2" customFormat="1" ht="24.15" customHeight="1">
      <c r="A332" s="40"/>
      <c r="B332" s="41"/>
      <c r="C332" s="215" t="s">
        <v>901</v>
      </c>
      <c r="D332" s="215" t="s">
        <v>157</v>
      </c>
      <c r="E332" s="216" t="s">
        <v>902</v>
      </c>
      <c r="F332" s="217" t="s">
        <v>903</v>
      </c>
      <c r="G332" s="218" t="s">
        <v>199</v>
      </c>
      <c r="H332" s="219">
        <v>40</v>
      </c>
      <c r="I332" s="220"/>
      <c r="J332" s="221">
        <f>ROUND(I332*H332,2)</f>
        <v>0</v>
      </c>
      <c r="K332" s="217" t="s">
        <v>21</v>
      </c>
      <c r="L332" s="46"/>
      <c r="M332" s="222" t="s">
        <v>21</v>
      </c>
      <c r="N332" s="223" t="s">
        <v>50</v>
      </c>
      <c r="O332" s="86"/>
      <c r="P332" s="224">
        <f>O332*H332</f>
        <v>0</v>
      </c>
      <c r="Q332" s="224">
        <v>0.029600000000000001</v>
      </c>
      <c r="R332" s="224">
        <f>Q332*H332</f>
        <v>1.1840000000000002</v>
      </c>
      <c r="S332" s="224">
        <v>0</v>
      </c>
      <c r="T332" s="225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6" t="s">
        <v>255</v>
      </c>
      <c r="AT332" s="226" t="s">
        <v>157</v>
      </c>
      <c r="AU332" s="226" t="s">
        <v>88</v>
      </c>
      <c r="AY332" s="19" t="s">
        <v>155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9" t="s">
        <v>86</v>
      </c>
      <c r="BK332" s="227">
        <f>ROUND(I332*H332,2)</f>
        <v>0</v>
      </c>
      <c r="BL332" s="19" t="s">
        <v>255</v>
      </c>
      <c r="BM332" s="226" t="s">
        <v>904</v>
      </c>
    </row>
    <row r="333" s="13" customFormat="1">
      <c r="A333" s="13"/>
      <c r="B333" s="233"/>
      <c r="C333" s="234"/>
      <c r="D333" s="235" t="s">
        <v>166</v>
      </c>
      <c r="E333" s="236" t="s">
        <v>21</v>
      </c>
      <c r="F333" s="237" t="s">
        <v>905</v>
      </c>
      <c r="G333" s="234"/>
      <c r="H333" s="236" t="s">
        <v>21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166</v>
      </c>
      <c r="AU333" s="243" t="s">
        <v>88</v>
      </c>
      <c r="AV333" s="13" t="s">
        <v>86</v>
      </c>
      <c r="AW333" s="13" t="s">
        <v>38</v>
      </c>
      <c r="AX333" s="13" t="s">
        <v>79</v>
      </c>
      <c r="AY333" s="243" t="s">
        <v>155</v>
      </c>
    </row>
    <row r="334" s="13" customFormat="1">
      <c r="A334" s="13"/>
      <c r="B334" s="233"/>
      <c r="C334" s="234"/>
      <c r="D334" s="235" t="s">
        <v>166</v>
      </c>
      <c r="E334" s="236" t="s">
        <v>21</v>
      </c>
      <c r="F334" s="237" t="s">
        <v>906</v>
      </c>
      <c r="G334" s="234"/>
      <c r="H334" s="236" t="s">
        <v>21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166</v>
      </c>
      <c r="AU334" s="243" t="s">
        <v>88</v>
      </c>
      <c r="AV334" s="13" t="s">
        <v>86</v>
      </c>
      <c r="AW334" s="13" t="s">
        <v>38</v>
      </c>
      <c r="AX334" s="13" t="s">
        <v>79</v>
      </c>
      <c r="AY334" s="243" t="s">
        <v>155</v>
      </c>
    </row>
    <row r="335" s="14" customFormat="1">
      <c r="A335" s="14"/>
      <c r="B335" s="244"/>
      <c r="C335" s="245"/>
      <c r="D335" s="235" t="s">
        <v>166</v>
      </c>
      <c r="E335" s="246" t="s">
        <v>21</v>
      </c>
      <c r="F335" s="247" t="s">
        <v>907</v>
      </c>
      <c r="G335" s="245"/>
      <c r="H335" s="248">
        <v>24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166</v>
      </c>
      <c r="AU335" s="254" t="s">
        <v>88</v>
      </c>
      <c r="AV335" s="14" t="s">
        <v>88</v>
      </c>
      <c r="AW335" s="14" t="s">
        <v>38</v>
      </c>
      <c r="AX335" s="14" t="s">
        <v>79</v>
      </c>
      <c r="AY335" s="254" t="s">
        <v>155</v>
      </c>
    </row>
    <row r="336" s="14" customFormat="1">
      <c r="A336" s="14"/>
      <c r="B336" s="244"/>
      <c r="C336" s="245"/>
      <c r="D336" s="235" t="s">
        <v>166</v>
      </c>
      <c r="E336" s="246" t="s">
        <v>21</v>
      </c>
      <c r="F336" s="247" t="s">
        <v>908</v>
      </c>
      <c r="G336" s="245"/>
      <c r="H336" s="248">
        <v>16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166</v>
      </c>
      <c r="AU336" s="254" t="s">
        <v>88</v>
      </c>
      <c r="AV336" s="14" t="s">
        <v>88</v>
      </c>
      <c r="AW336" s="14" t="s">
        <v>38</v>
      </c>
      <c r="AX336" s="14" t="s">
        <v>79</v>
      </c>
      <c r="AY336" s="254" t="s">
        <v>155</v>
      </c>
    </row>
    <row r="337" s="16" customFormat="1">
      <c r="A337" s="16"/>
      <c r="B337" s="266"/>
      <c r="C337" s="267"/>
      <c r="D337" s="235" t="s">
        <v>166</v>
      </c>
      <c r="E337" s="268" t="s">
        <v>21</v>
      </c>
      <c r="F337" s="269" t="s">
        <v>180</v>
      </c>
      <c r="G337" s="267"/>
      <c r="H337" s="270">
        <v>40</v>
      </c>
      <c r="I337" s="271"/>
      <c r="J337" s="267"/>
      <c r="K337" s="267"/>
      <c r="L337" s="272"/>
      <c r="M337" s="273"/>
      <c r="N337" s="274"/>
      <c r="O337" s="274"/>
      <c r="P337" s="274"/>
      <c r="Q337" s="274"/>
      <c r="R337" s="274"/>
      <c r="S337" s="274"/>
      <c r="T337" s="275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T337" s="276" t="s">
        <v>166</v>
      </c>
      <c r="AU337" s="276" t="s">
        <v>88</v>
      </c>
      <c r="AV337" s="16" t="s">
        <v>162</v>
      </c>
      <c r="AW337" s="16" t="s">
        <v>38</v>
      </c>
      <c r="AX337" s="16" t="s">
        <v>86</v>
      </c>
      <c r="AY337" s="276" t="s">
        <v>155</v>
      </c>
    </row>
    <row r="338" s="2" customFormat="1" ht="21.75" customHeight="1">
      <c r="A338" s="40"/>
      <c r="B338" s="41"/>
      <c r="C338" s="215" t="s">
        <v>909</v>
      </c>
      <c r="D338" s="215" t="s">
        <v>157</v>
      </c>
      <c r="E338" s="216" t="s">
        <v>910</v>
      </c>
      <c r="F338" s="217" t="s">
        <v>911</v>
      </c>
      <c r="G338" s="218" t="s">
        <v>199</v>
      </c>
      <c r="H338" s="219">
        <v>102.59999999999999</v>
      </c>
      <c r="I338" s="220"/>
      <c r="J338" s="221">
        <f>ROUND(I338*H338,2)</f>
        <v>0</v>
      </c>
      <c r="K338" s="217" t="s">
        <v>21</v>
      </c>
      <c r="L338" s="46"/>
      <c r="M338" s="222" t="s">
        <v>21</v>
      </c>
      <c r="N338" s="223" t="s">
        <v>50</v>
      </c>
      <c r="O338" s="86"/>
      <c r="P338" s="224">
        <f>O338*H338</f>
        <v>0</v>
      </c>
      <c r="Q338" s="224">
        <v>0.01627</v>
      </c>
      <c r="R338" s="224">
        <f>Q338*H338</f>
        <v>1.6693019999999998</v>
      </c>
      <c r="S338" s="224">
        <v>0</v>
      </c>
      <c r="T338" s="225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6" t="s">
        <v>255</v>
      </c>
      <c r="AT338" s="226" t="s">
        <v>157</v>
      </c>
      <c r="AU338" s="226" t="s">
        <v>88</v>
      </c>
      <c r="AY338" s="19" t="s">
        <v>155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9" t="s">
        <v>86</v>
      </c>
      <c r="BK338" s="227">
        <f>ROUND(I338*H338,2)</f>
        <v>0</v>
      </c>
      <c r="BL338" s="19" t="s">
        <v>255</v>
      </c>
      <c r="BM338" s="226" t="s">
        <v>912</v>
      </c>
    </row>
    <row r="339" s="14" customFormat="1">
      <c r="A339" s="14"/>
      <c r="B339" s="244"/>
      <c r="C339" s="245"/>
      <c r="D339" s="235" t="s">
        <v>166</v>
      </c>
      <c r="E339" s="246" t="s">
        <v>21</v>
      </c>
      <c r="F339" s="247" t="s">
        <v>913</v>
      </c>
      <c r="G339" s="245"/>
      <c r="H339" s="248">
        <v>102.59999999999999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166</v>
      </c>
      <c r="AU339" s="254" t="s">
        <v>88</v>
      </c>
      <c r="AV339" s="14" t="s">
        <v>88</v>
      </c>
      <c r="AW339" s="14" t="s">
        <v>38</v>
      </c>
      <c r="AX339" s="14" t="s">
        <v>86</v>
      </c>
      <c r="AY339" s="254" t="s">
        <v>155</v>
      </c>
    </row>
    <row r="340" s="2" customFormat="1" ht="37.8" customHeight="1">
      <c r="A340" s="40"/>
      <c r="B340" s="41"/>
      <c r="C340" s="215" t="s">
        <v>914</v>
      </c>
      <c r="D340" s="215" t="s">
        <v>157</v>
      </c>
      <c r="E340" s="216" t="s">
        <v>915</v>
      </c>
      <c r="F340" s="217" t="s">
        <v>916</v>
      </c>
      <c r="G340" s="218" t="s">
        <v>239</v>
      </c>
      <c r="H340" s="219">
        <v>2.8530000000000002</v>
      </c>
      <c r="I340" s="220"/>
      <c r="J340" s="221">
        <f>ROUND(I340*H340,2)</f>
        <v>0</v>
      </c>
      <c r="K340" s="217" t="s">
        <v>161</v>
      </c>
      <c r="L340" s="46"/>
      <c r="M340" s="222" t="s">
        <v>21</v>
      </c>
      <c r="N340" s="223" t="s">
        <v>50</v>
      </c>
      <c r="O340" s="86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6" t="s">
        <v>255</v>
      </c>
      <c r="AT340" s="226" t="s">
        <v>157</v>
      </c>
      <c r="AU340" s="226" t="s">
        <v>88</v>
      </c>
      <c r="AY340" s="19" t="s">
        <v>155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9" t="s">
        <v>86</v>
      </c>
      <c r="BK340" s="227">
        <f>ROUND(I340*H340,2)</f>
        <v>0</v>
      </c>
      <c r="BL340" s="19" t="s">
        <v>255</v>
      </c>
      <c r="BM340" s="226" t="s">
        <v>917</v>
      </c>
    </row>
    <row r="341" s="2" customFormat="1">
      <c r="A341" s="40"/>
      <c r="B341" s="41"/>
      <c r="C341" s="42"/>
      <c r="D341" s="228" t="s">
        <v>164</v>
      </c>
      <c r="E341" s="42"/>
      <c r="F341" s="229" t="s">
        <v>918</v>
      </c>
      <c r="G341" s="42"/>
      <c r="H341" s="42"/>
      <c r="I341" s="230"/>
      <c r="J341" s="42"/>
      <c r="K341" s="42"/>
      <c r="L341" s="46"/>
      <c r="M341" s="231"/>
      <c r="N341" s="232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164</v>
      </c>
      <c r="AU341" s="19" t="s">
        <v>88</v>
      </c>
    </row>
    <row r="342" s="2" customFormat="1" ht="33" customHeight="1">
      <c r="A342" s="40"/>
      <c r="B342" s="41"/>
      <c r="C342" s="215" t="s">
        <v>919</v>
      </c>
      <c r="D342" s="215" t="s">
        <v>157</v>
      </c>
      <c r="E342" s="216" t="s">
        <v>920</v>
      </c>
      <c r="F342" s="217" t="s">
        <v>921</v>
      </c>
      <c r="G342" s="218" t="s">
        <v>239</v>
      </c>
      <c r="H342" s="219">
        <v>2.8530000000000002</v>
      </c>
      <c r="I342" s="220"/>
      <c r="J342" s="221">
        <f>ROUND(I342*H342,2)</f>
        <v>0</v>
      </c>
      <c r="K342" s="217" t="s">
        <v>161</v>
      </c>
      <c r="L342" s="46"/>
      <c r="M342" s="222" t="s">
        <v>21</v>
      </c>
      <c r="N342" s="223" t="s">
        <v>50</v>
      </c>
      <c r="O342" s="86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6" t="s">
        <v>255</v>
      </c>
      <c r="AT342" s="226" t="s">
        <v>157</v>
      </c>
      <c r="AU342" s="226" t="s">
        <v>88</v>
      </c>
      <c r="AY342" s="19" t="s">
        <v>155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9" t="s">
        <v>86</v>
      </c>
      <c r="BK342" s="227">
        <f>ROUND(I342*H342,2)</f>
        <v>0</v>
      </c>
      <c r="BL342" s="19" t="s">
        <v>255</v>
      </c>
      <c r="BM342" s="226" t="s">
        <v>922</v>
      </c>
    </row>
    <row r="343" s="2" customFormat="1">
      <c r="A343" s="40"/>
      <c r="B343" s="41"/>
      <c r="C343" s="42"/>
      <c r="D343" s="228" t="s">
        <v>164</v>
      </c>
      <c r="E343" s="42"/>
      <c r="F343" s="229" t="s">
        <v>923</v>
      </c>
      <c r="G343" s="42"/>
      <c r="H343" s="42"/>
      <c r="I343" s="230"/>
      <c r="J343" s="42"/>
      <c r="K343" s="42"/>
      <c r="L343" s="46"/>
      <c r="M343" s="231"/>
      <c r="N343" s="232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164</v>
      </c>
      <c r="AU343" s="19" t="s">
        <v>88</v>
      </c>
    </row>
    <row r="344" s="12" customFormat="1" ht="22.8" customHeight="1">
      <c r="A344" s="12"/>
      <c r="B344" s="199"/>
      <c r="C344" s="200"/>
      <c r="D344" s="201" t="s">
        <v>78</v>
      </c>
      <c r="E344" s="213" t="s">
        <v>924</v>
      </c>
      <c r="F344" s="213" t="s">
        <v>925</v>
      </c>
      <c r="G344" s="200"/>
      <c r="H344" s="200"/>
      <c r="I344" s="203"/>
      <c r="J344" s="214">
        <f>BK344</f>
        <v>0</v>
      </c>
      <c r="K344" s="200"/>
      <c r="L344" s="205"/>
      <c r="M344" s="206"/>
      <c r="N344" s="207"/>
      <c r="O344" s="207"/>
      <c r="P344" s="208">
        <f>SUM(P345:P346)</f>
        <v>0</v>
      </c>
      <c r="Q344" s="207"/>
      <c r="R344" s="208">
        <f>SUM(R345:R346)</f>
        <v>0</v>
      </c>
      <c r="S344" s="207"/>
      <c r="T344" s="209">
        <f>SUM(T345:T346)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0" t="s">
        <v>88</v>
      </c>
      <c r="AT344" s="211" t="s">
        <v>78</v>
      </c>
      <c r="AU344" s="211" t="s">
        <v>86</v>
      </c>
      <c r="AY344" s="210" t="s">
        <v>155</v>
      </c>
      <c r="BK344" s="212">
        <f>SUM(BK345:BK346)</f>
        <v>0</v>
      </c>
    </row>
    <row r="345" s="2" customFormat="1" ht="24.15" customHeight="1">
      <c r="A345" s="40"/>
      <c r="B345" s="41"/>
      <c r="C345" s="215" t="s">
        <v>926</v>
      </c>
      <c r="D345" s="215" t="s">
        <v>157</v>
      </c>
      <c r="E345" s="216" t="s">
        <v>927</v>
      </c>
      <c r="F345" s="217" t="s">
        <v>928</v>
      </c>
      <c r="G345" s="218" t="s">
        <v>258</v>
      </c>
      <c r="H345" s="219">
        <v>1</v>
      </c>
      <c r="I345" s="220"/>
      <c r="J345" s="221">
        <f>ROUND(I345*H345,2)</f>
        <v>0</v>
      </c>
      <c r="K345" s="217" t="s">
        <v>21</v>
      </c>
      <c r="L345" s="46"/>
      <c r="M345" s="222" t="s">
        <v>21</v>
      </c>
      <c r="N345" s="223" t="s">
        <v>50</v>
      </c>
      <c r="O345" s="86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26" t="s">
        <v>255</v>
      </c>
      <c r="AT345" s="226" t="s">
        <v>157</v>
      </c>
      <c r="AU345" s="226" t="s">
        <v>88</v>
      </c>
      <c r="AY345" s="19" t="s">
        <v>155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9" t="s">
        <v>86</v>
      </c>
      <c r="BK345" s="227">
        <f>ROUND(I345*H345,2)</f>
        <v>0</v>
      </c>
      <c r="BL345" s="19" t="s">
        <v>255</v>
      </c>
      <c r="BM345" s="226" t="s">
        <v>929</v>
      </c>
    </row>
    <row r="346" s="2" customFormat="1" ht="24.15" customHeight="1">
      <c r="A346" s="40"/>
      <c r="B346" s="41"/>
      <c r="C346" s="215" t="s">
        <v>930</v>
      </c>
      <c r="D346" s="215" t="s">
        <v>157</v>
      </c>
      <c r="E346" s="216" t="s">
        <v>931</v>
      </c>
      <c r="F346" s="217" t="s">
        <v>932</v>
      </c>
      <c r="G346" s="218" t="s">
        <v>258</v>
      </c>
      <c r="H346" s="219">
        <v>1</v>
      </c>
      <c r="I346" s="220"/>
      <c r="J346" s="221">
        <f>ROUND(I346*H346,2)</f>
        <v>0</v>
      </c>
      <c r="K346" s="217" t="s">
        <v>21</v>
      </c>
      <c r="L346" s="46"/>
      <c r="M346" s="222" t="s">
        <v>21</v>
      </c>
      <c r="N346" s="223" t="s">
        <v>50</v>
      </c>
      <c r="O346" s="86"/>
      <c r="P346" s="224">
        <f>O346*H346</f>
        <v>0</v>
      </c>
      <c r="Q346" s="224">
        <v>0</v>
      </c>
      <c r="R346" s="224">
        <f>Q346*H346</f>
        <v>0</v>
      </c>
      <c r="S346" s="224">
        <v>0</v>
      </c>
      <c r="T346" s="225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6" t="s">
        <v>255</v>
      </c>
      <c r="AT346" s="226" t="s">
        <v>157</v>
      </c>
      <c r="AU346" s="226" t="s">
        <v>88</v>
      </c>
      <c r="AY346" s="19" t="s">
        <v>155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9" t="s">
        <v>86</v>
      </c>
      <c r="BK346" s="227">
        <f>ROUND(I346*H346,2)</f>
        <v>0</v>
      </c>
      <c r="BL346" s="19" t="s">
        <v>255</v>
      </c>
      <c r="BM346" s="226" t="s">
        <v>933</v>
      </c>
    </row>
    <row r="347" s="12" customFormat="1" ht="22.8" customHeight="1">
      <c r="A347" s="12"/>
      <c r="B347" s="199"/>
      <c r="C347" s="200"/>
      <c r="D347" s="201" t="s">
        <v>78</v>
      </c>
      <c r="E347" s="213" t="s">
        <v>934</v>
      </c>
      <c r="F347" s="213" t="s">
        <v>935</v>
      </c>
      <c r="G347" s="200"/>
      <c r="H347" s="200"/>
      <c r="I347" s="203"/>
      <c r="J347" s="214">
        <f>BK347</f>
        <v>0</v>
      </c>
      <c r="K347" s="200"/>
      <c r="L347" s="205"/>
      <c r="M347" s="206"/>
      <c r="N347" s="207"/>
      <c r="O347" s="207"/>
      <c r="P347" s="208">
        <f>SUM(P348:P352)</f>
        <v>0</v>
      </c>
      <c r="Q347" s="207"/>
      <c r="R347" s="208">
        <f>SUM(R348:R352)</f>
        <v>0.00044999999999999999</v>
      </c>
      <c r="S347" s="207"/>
      <c r="T347" s="209">
        <f>SUM(T348:T352)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0" t="s">
        <v>88</v>
      </c>
      <c r="AT347" s="211" t="s">
        <v>78</v>
      </c>
      <c r="AU347" s="211" t="s">
        <v>86</v>
      </c>
      <c r="AY347" s="210" t="s">
        <v>155</v>
      </c>
      <c r="BK347" s="212">
        <f>SUM(BK348:BK352)</f>
        <v>0</v>
      </c>
    </row>
    <row r="348" s="2" customFormat="1" ht="16.5" customHeight="1">
      <c r="A348" s="40"/>
      <c r="B348" s="41"/>
      <c r="C348" s="215" t="s">
        <v>936</v>
      </c>
      <c r="D348" s="215" t="s">
        <v>157</v>
      </c>
      <c r="E348" s="216" t="s">
        <v>937</v>
      </c>
      <c r="F348" s="217" t="s">
        <v>938</v>
      </c>
      <c r="G348" s="218" t="s">
        <v>199</v>
      </c>
      <c r="H348" s="219">
        <v>1</v>
      </c>
      <c r="I348" s="220"/>
      <c r="J348" s="221">
        <f>ROUND(I348*H348,2)</f>
        <v>0</v>
      </c>
      <c r="K348" s="217" t="s">
        <v>21</v>
      </c>
      <c r="L348" s="46"/>
      <c r="M348" s="222" t="s">
        <v>21</v>
      </c>
      <c r="N348" s="223" t="s">
        <v>50</v>
      </c>
      <c r="O348" s="86"/>
      <c r="P348" s="224">
        <f>O348*H348</f>
        <v>0</v>
      </c>
      <c r="Q348" s="224">
        <v>0.00014999999999999999</v>
      </c>
      <c r="R348" s="224">
        <f>Q348*H348</f>
        <v>0.00014999999999999999</v>
      </c>
      <c r="S348" s="224">
        <v>0</v>
      </c>
      <c r="T348" s="225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26" t="s">
        <v>255</v>
      </c>
      <c r="AT348" s="226" t="s">
        <v>157</v>
      </c>
      <c r="AU348" s="226" t="s">
        <v>88</v>
      </c>
      <c r="AY348" s="19" t="s">
        <v>155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9" t="s">
        <v>86</v>
      </c>
      <c r="BK348" s="227">
        <f>ROUND(I348*H348,2)</f>
        <v>0</v>
      </c>
      <c r="BL348" s="19" t="s">
        <v>255</v>
      </c>
      <c r="BM348" s="226" t="s">
        <v>939</v>
      </c>
    </row>
    <row r="349" s="2" customFormat="1" ht="24.15" customHeight="1">
      <c r="A349" s="40"/>
      <c r="B349" s="41"/>
      <c r="C349" s="215" t="s">
        <v>940</v>
      </c>
      <c r="D349" s="215" t="s">
        <v>157</v>
      </c>
      <c r="E349" s="216" t="s">
        <v>941</v>
      </c>
      <c r="F349" s="217" t="s">
        <v>942</v>
      </c>
      <c r="G349" s="218" t="s">
        <v>258</v>
      </c>
      <c r="H349" s="219">
        <v>1</v>
      </c>
      <c r="I349" s="220"/>
      <c r="J349" s="221">
        <f>ROUND(I349*H349,2)</f>
        <v>0</v>
      </c>
      <c r="K349" s="217" t="s">
        <v>21</v>
      </c>
      <c r="L349" s="46"/>
      <c r="M349" s="222" t="s">
        <v>21</v>
      </c>
      <c r="N349" s="223" t="s">
        <v>50</v>
      </c>
      <c r="O349" s="86"/>
      <c r="P349" s="224">
        <f>O349*H349</f>
        <v>0</v>
      </c>
      <c r="Q349" s="224">
        <v>0.00014999999999999999</v>
      </c>
      <c r="R349" s="224">
        <f>Q349*H349</f>
        <v>0.00014999999999999999</v>
      </c>
      <c r="S349" s="224">
        <v>0</v>
      </c>
      <c r="T349" s="225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6" t="s">
        <v>255</v>
      </c>
      <c r="AT349" s="226" t="s">
        <v>157</v>
      </c>
      <c r="AU349" s="226" t="s">
        <v>88</v>
      </c>
      <c r="AY349" s="19" t="s">
        <v>155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9" t="s">
        <v>86</v>
      </c>
      <c r="BK349" s="227">
        <f>ROUND(I349*H349,2)</f>
        <v>0</v>
      </c>
      <c r="BL349" s="19" t="s">
        <v>255</v>
      </c>
      <c r="BM349" s="226" t="s">
        <v>943</v>
      </c>
    </row>
    <row r="350" s="14" customFormat="1">
      <c r="A350" s="14"/>
      <c r="B350" s="244"/>
      <c r="C350" s="245"/>
      <c r="D350" s="235" t="s">
        <v>166</v>
      </c>
      <c r="E350" s="246" t="s">
        <v>21</v>
      </c>
      <c r="F350" s="247" t="s">
        <v>786</v>
      </c>
      <c r="G350" s="245"/>
      <c r="H350" s="248">
        <v>1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166</v>
      </c>
      <c r="AU350" s="254" t="s">
        <v>88</v>
      </c>
      <c r="AV350" s="14" t="s">
        <v>88</v>
      </c>
      <c r="AW350" s="14" t="s">
        <v>38</v>
      </c>
      <c r="AX350" s="14" t="s">
        <v>86</v>
      </c>
      <c r="AY350" s="254" t="s">
        <v>155</v>
      </c>
    </row>
    <row r="351" s="2" customFormat="1" ht="21.75" customHeight="1">
      <c r="A351" s="40"/>
      <c r="B351" s="41"/>
      <c r="C351" s="215" t="s">
        <v>944</v>
      </c>
      <c r="D351" s="215" t="s">
        <v>157</v>
      </c>
      <c r="E351" s="216" t="s">
        <v>945</v>
      </c>
      <c r="F351" s="217" t="s">
        <v>946</v>
      </c>
      <c r="G351" s="218" t="s">
        <v>258</v>
      </c>
      <c r="H351" s="219">
        <v>1</v>
      </c>
      <c r="I351" s="220"/>
      <c r="J351" s="221">
        <f>ROUND(I351*H351,2)</f>
        <v>0</v>
      </c>
      <c r="K351" s="217" t="s">
        <v>21</v>
      </c>
      <c r="L351" s="46"/>
      <c r="M351" s="222" t="s">
        <v>21</v>
      </c>
      <c r="N351" s="223" t="s">
        <v>50</v>
      </c>
      <c r="O351" s="86"/>
      <c r="P351" s="224">
        <f>O351*H351</f>
        <v>0</v>
      </c>
      <c r="Q351" s="224">
        <v>0.00014999999999999999</v>
      </c>
      <c r="R351" s="224">
        <f>Q351*H351</f>
        <v>0.00014999999999999999</v>
      </c>
      <c r="S351" s="224">
        <v>0</v>
      </c>
      <c r="T351" s="225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6" t="s">
        <v>255</v>
      </c>
      <c r="AT351" s="226" t="s">
        <v>157</v>
      </c>
      <c r="AU351" s="226" t="s">
        <v>88</v>
      </c>
      <c r="AY351" s="19" t="s">
        <v>155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9" t="s">
        <v>86</v>
      </c>
      <c r="BK351" s="227">
        <f>ROUND(I351*H351,2)</f>
        <v>0</v>
      </c>
      <c r="BL351" s="19" t="s">
        <v>255</v>
      </c>
      <c r="BM351" s="226" t="s">
        <v>947</v>
      </c>
    </row>
    <row r="352" s="14" customFormat="1">
      <c r="A352" s="14"/>
      <c r="B352" s="244"/>
      <c r="C352" s="245"/>
      <c r="D352" s="235" t="s">
        <v>166</v>
      </c>
      <c r="E352" s="246" t="s">
        <v>21</v>
      </c>
      <c r="F352" s="247" t="s">
        <v>786</v>
      </c>
      <c r="G352" s="245"/>
      <c r="H352" s="248">
        <v>1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166</v>
      </c>
      <c r="AU352" s="254" t="s">
        <v>88</v>
      </c>
      <c r="AV352" s="14" t="s">
        <v>88</v>
      </c>
      <c r="AW352" s="14" t="s">
        <v>38</v>
      </c>
      <c r="AX352" s="14" t="s">
        <v>86</v>
      </c>
      <c r="AY352" s="254" t="s">
        <v>155</v>
      </c>
    </row>
    <row r="353" s="12" customFormat="1" ht="22.8" customHeight="1">
      <c r="A353" s="12"/>
      <c r="B353" s="199"/>
      <c r="C353" s="200"/>
      <c r="D353" s="201" t="s">
        <v>78</v>
      </c>
      <c r="E353" s="213" t="s">
        <v>948</v>
      </c>
      <c r="F353" s="213" t="s">
        <v>949</v>
      </c>
      <c r="G353" s="200"/>
      <c r="H353" s="200"/>
      <c r="I353" s="203"/>
      <c r="J353" s="214">
        <f>BK353</f>
        <v>0</v>
      </c>
      <c r="K353" s="200"/>
      <c r="L353" s="205"/>
      <c r="M353" s="206"/>
      <c r="N353" s="207"/>
      <c r="O353" s="207"/>
      <c r="P353" s="208">
        <f>SUM(P354:P385)</f>
        <v>0</v>
      </c>
      <c r="Q353" s="207"/>
      <c r="R353" s="208">
        <f>SUM(R354:R385)</f>
        <v>1.7083989999999996</v>
      </c>
      <c r="S353" s="207"/>
      <c r="T353" s="209">
        <f>SUM(T354:T385)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0" t="s">
        <v>88</v>
      </c>
      <c r="AT353" s="211" t="s">
        <v>78</v>
      </c>
      <c r="AU353" s="211" t="s">
        <v>86</v>
      </c>
      <c r="AY353" s="210" t="s">
        <v>155</v>
      </c>
      <c r="BK353" s="212">
        <f>SUM(BK354:BK385)</f>
        <v>0</v>
      </c>
    </row>
    <row r="354" s="2" customFormat="1" ht="16.5" customHeight="1">
      <c r="A354" s="40"/>
      <c r="B354" s="41"/>
      <c r="C354" s="215" t="s">
        <v>950</v>
      </c>
      <c r="D354" s="215" t="s">
        <v>157</v>
      </c>
      <c r="E354" s="216" t="s">
        <v>951</v>
      </c>
      <c r="F354" s="217" t="s">
        <v>952</v>
      </c>
      <c r="G354" s="218" t="s">
        <v>199</v>
      </c>
      <c r="H354" s="219">
        <v>141.19</v>
      </c>
      <c r="I354" s="220"/>
      <c r="J354" s="221">
        <f>ROUND(I354*H354,2)</f>
        <v>0</v>
      </c>
      <c r="K354" s="217" t="s">
        <v>161</v>
      </c>
      <c r="L354" s="46"/>
      <c r="M354" s="222" t="s">
        <v>21</v>
      </c>
      <c r="N354" s="223" t="s">
        <v>50</v>
      </c>
      <c r="O354" s="86"/>
      <c r="P354" s="224">
        <f>O354*H354</f>
        <v>0</v>
      </c>
      <c r="Q354" s="224">
        <v>0</v>
      </c>
      <c r="R354" s="224">
        <f>Q354*H354</f>
        <v>0</v>
      </c>
      <c r="S354" s="224">
        <v>0</v>
      </c>
      <c r="T354" s="225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6" t="s">
        <v>255</v>
      </c>
      <c r="AT354" s="226" t="s">
        <v>157</v>
      </c>
      <c r="AU354" s="226" t="s">
        <v>88</v>
      </c>
      <c r="AY354" s="19" t="s">
        <v>155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9" t="s">
        <v>86</v>
      </c>
      <c r="BK354" s="227">
        <f>ROUND(I354*H354,2)</f>
        <v>0</v>
      </c>
      <c r="BL354" s="19" t="s">
        <v>255</v>
      </c>
      <c r="BM354" s="226" t="s">
        <v>953</v>
      </c>
    </row>
    <row r="355" s="2" customFormat="1">
      <c r="A355" s="40"/>
      <c r="B355" s="41"/>
      <c r="C355" s="42"/>
      <c r="D355" s="228" t="s">
        <v>164</v>
      </c>
      <c r="E355" s="42"/>
      <c r="F355" s="229" t="s">
        <v>954</v>
      </c>
      <c r="G355" s="42"/>
      <c r="H355" s="42"/>
      <c r="I355" s="230"/>
      <c r="J355" s="42"/>
      <c r="K355" s="42"/>
      <c r="L355" s="46"/>
      <c r="M355" s="231"/>
      <c r="N355" s="232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164</v>
      </c>
      <c r="AU355" s="19" t="s">
        <v>88</v>
      </c>
    </row>
    <row r="356" s="14" customFormat="1">
      <c r="A356" s="14"/>
      <c r="B356" s="244"/>
      <c r="C356" s="245"/>
      <c r="D356" s="235" t="s">
        <v>166</v>
      </c>
      <c r="E356" s="246" t="s">
        <v>21</v>
      </c>
      <c r="F356" s="247" t="s">
        <v>955</v>
      </c>
      <c r="G356" s="245"/>
      <c r="H356" s="248">
        <v>38.590000000000003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166</v>
      </c>
      <c r="AU356" s="254" t="s">
        <v>88</v>
      </c>
      <c r="AV356" s="14" t="s">
        <v>88</v>
      </c>
      <c r="AW356" s="14" t="s">
        <v>38</v>
      </c>
      <c r="AX356" s="14" t="s">
        <v>79</v>
      </c>
      <c r="AY356" s="254" t="s">
        <v>155</v>
      </c>
    </row>
    <row r="357" s="14" customFormat="1">
      <c r="A357" s="14"/>
      <c r="B357" s="244"/>
      <c r="C357" s="245"/>
      <c r="D357" s="235" t="s">
        <v>166</v>
      </c>
      <c r="E357" s="246" t="s">
        <v>21</v>
      </c>
      <c r="F357" s="247" t="s">
        <v>956</v>
      </c>
      <c r="G357" s="245"/>
      <c r="H357" s="248">
        <v>102.59999999999999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166</v>
      </c>
      <c r="AU357" s="254" t="s">
        <v>88</v>
      </c>
      <c r="AV357" s="14" t="s">
        <v>88</v>
      </c>
      <c r="AW357" s="14" t="s">
        <v>38</v>
      </c>
      <c r="AX357" s="14" t="s">
        <v>79</v>
      </c>
      <c r="AY357" s="254" t="s">
        <v>155</v>
      </c>
    </row>
    <row r="358" s="15" customFormat="1">
      <c r="A358" s="15"/>
      <c r="B358" s="255"/>
      <c r="C358" s="256"/>
      <c r="D358" s="235" t="s">
        <v>166</v>
      </c>
      <c r="E358" s="257" t="s">
        <v>545</v>
      </c>
      <c r="F358" s="258" t="s">
        <v>171</v>
      </c>
      <c r="G358" s="256"/>
      <c r="H358" s="259">
        <v>141.19</v>
      </c>
      <c r="I358" s="260"/>
      <c r="J358" s="256"/>
      <c r="K358" s="256"/>
      <c r="L358" s="261"/>
      <c r="M358" s="262"/>
      <c r="N358" s="263"/>
      <c r="O358" s="263"/>
      <c r="P358" s="263"/>
      <c r="Q358" s="263"/>
      <c r="R358" s="263"/>
      <c r="S358" s="263"/>
      <c r="T358" s="264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5" t="s">
        <v>166</v>
      </c>
      <c r="AU358" s="265" t="s">
        <v>88</v>
      </c>
      <c r="AV358" s="15" t="s">
        <v>172</v>
      </c>
      <c r="AW358" s="15" t="s">
        <v>38</v>
      </c>
      <c r="AX358" s="15" t="s">
        <v>86</v>
      </c>
      <c r="AY358" s="265" t="s">
        <v>155</v>
      </c>
    </row>
    <row r="359" s="2" customFormat="1" ht="16.5" customHeight="1">
      <c r="A359" s="40"/>
      <c r="B359" s="41"/>
      <c r="C359" s="215" t="s">
        <v>957</v>
      </c>
      <c r="D359" s="215" t="s">
        <v>157</v>
      </c>
      <c r="E359" s="216" t="s">
        <v>958</v>
      </c>
      <c r="F359" s="217" t="s">
        <v>959</v>
      </c>
      <c r="G359" s="218" t="s">
        <v>199</v>
      </c>
      <c r="H359" s="219">
        <v>141.19</v>
      </c>
      <c r="I359" s="220"/>
      <c r="J359" s="221">
        <f>ROUND(I359*H359,2)</f>
        <v>0</v>
      </c>
      <c r="K359" s="217" t="s">
        <v>161</v>
      </c>
      <c r="L359" s="46"/>
      <c r="M359" s="222" t="s">
        <v>21</v>
      </c>
      <c r="N359" s="223" t="s">
        <v>50</v>
      </c>
      <c r="O359" s="86"/>
      <c r="P359" s="224">
        <f>O359*H359</f>
        <v>0</v>
      </c>
      <c r="Q359" s="224">
        <v>0</v>
      </c>
      <c r="R359" s="224">
        <f>Q359*H359</f>
        <v>0</v>
      </c>
      <c r="S359" s="224">
        <v>0</v>
      </c>
      <c r="T359" s="225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6" t="s">
        <v>255</v>
      </c>
      <c r="AT359" s="226" t="s">
        <v>157</v>
      </c>
      <c r="AU359" s="226" t="s">
        <v>88</v>
      </c>
      <c r="AY359" s="19" t="s">
        <v>155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9" t="s">
        <v>86</v>
      </c>
      <c r="BK359" s="227">
        <f>ROUND(I359*H359,2)</f>
        <v>0</v>
      </c>
      <c r="BL359" s="19" t="s">
        <v>255</v>
      </c>
      <c r="BM359" s="226" t="s">
        <v>960</v>
      </c>
    </row>
    <row r="360" s="2" customFormat="1">
      <c r="A360" s="40"/>
      <c r="B360" s="41"/>
      <c r="C360" s="42"/>
      <c r="D360" s="228" t="s">
        <v>164</v>
      </c>
      <c r="E360" s="42"/>
      <c r="F360" s="229" t="s">
        <v>961</v>
      </c>
      <c r="G360" s="42"/>
      <c r="H360" s="42"/>
      <c r="I360" s="230"/>
      <c r="J360" s="42"/>
      <c r="K360" s="42"/>
      <c r="L360" s="46"/>
      <c r="M360" s="231"/>
      <c r="N360" s="232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164</v>
      </c>
      <c r="AU360" s="19" t="s">
        <v>88</v>
      </c>
    </row>
    <row r="361" s="14" customFormat="1">
      <c r="A361" s="14"/>
      <c r="B361" s="244"/>
      <c r="C361" s="245"/>
      <c r="D361" s="235" t="s">
        <v>166</v>
      </c>
      <c r="E361" s="246" t="s">
        <v>21</v>
      </c>
      <c r="F361" s="247" t="s">
        <v>545</v>
      </c>
      <c r="G361" s="245"/>
      <c r="H361" s="248">
        <v>141.19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166</v>
      </c>
      <c r="AU361" s="254" t="s">
        <v>88</v>
      </c>
      <c r="AV361" s="14" t="s">
        <v>88</v>
      </c>
      <c r="AW361" s="14" t="s">
        <v>38</v>
      </c>
      <c r="AX361" s="14" t="s">
        <v>86</v>
      </c>
      <c r="AY361" s="254" t="s">
        <v>155</v>
      </c>
    </row>
    <row r="362" s="2" customFormat="1" ht="21.75" customHeight="1">
      <c r="A362" s="40"/>
      <c r="B362" s="41"/>
      <c r="C362" s="215" t="s">
        <v>962</v>
      </c>
      <c r="D362" s="215" t="s">
        <v>157</v>
      </c>
      <c r="E362" s="216" t="s">
        <v>963</v>
      </c>
      <c r="F362" s="217" t="s">
        <v>964</v>
      </c>
      <c r="G362" s="218" t="s">
        <v>199</v>
      </c>
      <c r="H362" s="219">
        <v>141.19</v>
      </c>
      <c r="I362" s="220"/>
      <c r="J362" s="221">
        <f>ROUND(I362*H362,2)</f>
        <v>0</v>
      </c>
      <c r="K362" s="217" t="s">
        <v>161</v>
      </c>
      <c r="L362" s="46"/>
      <c r="M362" s="222" t="s">
        <v>21</v>
      </c>
      <c r="N362" s="223" t="s">
        <v>50</v>
      </c>
      <c r="O362" s="86"/>
      <c r="P362" s="224">
        <f>O362*H362</f>
        <v>0</v>
      </c>
      <c r="Q362" s="224">
        <v>0.0089999999999999993</v>
      </c>
      <c r="R362" s="224">
        <f>Q362*H362</f>
        <v>1.2707099999999998</v>
      </c>
      <c r="S362" s="224">
        <v>0</v>
      </c>
      <c r="T362" s="225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6" t="s">
        <v>255</v>
      </c>
      <c r="AT362" s="226" t="s">
        <v>157</v>
      </c>
      <c r="AU362" s="226" t="s">
        <v>88</v>
      </c>
      <c r="AY362" s="19" t="s">
        <v>155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9" t="s">
        <v>86</v>
      </c>
      <c r="BK362" s="227">
        <f>ROUND(I362*H362,2)</f>
        <v>0</v>
      </c>
      <c r="BL362" s="19" t="s">
        <v>255</v>
      </c>
      <c r="BM362" s="226" t="s">
        <v>965</v>
      </c>
    </row>
    <row r="363" s="2" customFormat="1">
      <c r="A363" s="40"/>
      <c r="B363" s="41"/>
      <c r="C363" s="42"/>
      <c r="D363" s="228" t="s">
        <v>164</v>
      </c>
      <c r="E363" s="42"/>
      <c r="F363" s="229" t="s">
        <v>966</v>
      </c>
      <c r="G363" s="42"/>
      <c r="H363" s="42"/>
      <c r="I363" s="230"/>
      <c r="J363" s="42"/>
      <c r="K363" s="42"/>
      <c r="L363" s="46"/>
      <c r="M363" s="231"/>
      <c r="N363" s="232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164</v>
      </c>
      <c r="AU363" s="19" t="s">
        <v>88</v>
      </c>
    </row>
    <row r="364" s="14" customFormat="1">
      <c r="A364" s="14"/>
      <c r="B364" s="244"/>
      <c r="C364" s="245"/>
      <c r="D364" s="235" t="s">
        <v>166</v>
      </c>
      <c r="E364" s="246" t="s">
        <v>21</v>
      </c>
      <c r="F364" s="247" t="s">
        <v>545</v>
      </c>
      <c r="G364" s="245"/>
      <c r="H364" s="248">
        <v>141.19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166</v>
      </c>
      <c r="AU364" s="254" t="s">
        <v>88</v>
      </c>
      <c r="AV364" s="14" t="s">
        <v>88</v>
      </c>
      <c r="AW364" s="14" t="s">
        <v>38</v>
      </c>
      <c r="AX364" s="14" t="s">
        <v>86</v>
      </c>
      <c r="AY364" s="254" t="s">
        <v>155</v>
      </c>
    </row>
    <row r="365" s="2" customFormat="1" ht="16.5" customHeight="1">
      <c r="A365" s="40"/>
      <c r="B365" s="41"/>
      <c r="C365" s="215" t="s">
        <v>967</v>
      </c>
      <c r="D365" s="215" t="s">
        <v>157</v>
      </c>
      <c r="E365" s="216" t="s">
        <v>968</v>
      </c>
      <c r="F365" s="217" t="s">
        <v>969</v>
      </c>
      <c r="G365" s="218" t="s">
        <v>199</v>
      </c>
      <c r="H365" s="219">
        <v>141.19</v>
      </c>
      <c r="I365" s="220"/>
      <c r="J365" s="221">
        <f>ROUND(I365*H365,2)</f>
        <v>0</v>
      </c>
      <c r="K365" s="217" t="s">
        <v>161</v>
      </c>
      <c r="L365" s="46"/>
      <c r="M365" s="222" t="s">
        <v>21</v>
      </c>
      <c r="N365" s="223" t="s">
        <v>50</v>
      </c>
      <c r="O365" s="86"/>
      <c r="P365" s="224">
        <f>O365*H365</f>
        <v>0</v>
      </c>
      <c r="Q365" s="224">
        <v>0.00054000000000000001</v>
      </c>
      <c r="R365" s="224">
        <f>Q365*H365</f>
        <v>0.076242599999999994</v>
      </c>
      <c r="S365" s="224">
        <v>0</v>
      </c>
      <c r="T365" s="225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26" t="s">
        <v>255</v>
      </c>
      <c r="AT365" s="226" t="s">
        <v>157</v>
      </c>
      <c r="AU365" s="226" t="s">
        <v>88</v>
      </c>
      <c r="AY365" s="19" t="s">
        <v>155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19" t="s">
        <v>86</v>
      </c>
      <c r="BK365" s="227">
        <f>ROUND(I365*H365,2)</f>
        <v>0</v>
      </c>
      <c r="BL365" s="19" t="s">
        <v>255</v>
      </c>
      <c r="BM365" s="226" t="s">
        <v>970</v>
      </c>
    </row>
    <row r="366" s="2" customFormat="1">
      <c r="A366" s="40"/>
      <c r="B366" s="41"/>
      <c r="C366" s="42"/>
      <c r="D366" s="228" t="s">
        <v>164</v>
      </c>
      <c r="E366" s="42"/>
      <c r="F366" s="229" t="s">
        <v>971</v>
      </c>
      <c r="G366" s="42"/>
      <c r="H366" s="42"/>
      <c r="I366" s="230"/>
      <c r="J366" s="42"/>
      <c r="K366" s="42"/>
      <c r="L366" s="46"/>
      <c r="M366" s="231"/>
      <c r="N366" s="232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164</v>
      </c>
      <c r="AU366" s="19" t="s">
        <v>88</v>
      </c>
    </row>
    <row r="367" s="14" customFormat="1">
      <c r="A367" s="14"/>
      <c r="B367" s="244"/>
      <c r="C367" s="245"/>
      <c r="D367" s="235" t="s">
        <v>166</v>
      </c>
      <c r="E367" s="246" t="s">
        <v>21</v>
      </c>
      <c r="F367" s="247" t="s">
        <v>545</v>
      </c>
      <c r="G367" s="245"/>
      <c r="H367" s="248">
        <v>141.19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166</v>
      </c>
      <c r="AU367" s="254" t="s">
        <v>88</v>
      </c>
      <c r="AV367" s="14" t="s">
        <v>88</v>
      </c>
      <c r="AW367" s="14" t="s">
        <v>38</v>
      </c>
      <c r="AX367" s="14" t="s">
        <v>86</v>
      </c>
      <c r="AY367" s="254" t="s">
        <v>155</v>
      </c>
    </row>
    <row r="368" s="2" customFormat="1" ht="16.5" customHeight="1">
      <c r="A368" s="40"/>
      <c r="B368" s="41"/>
      <c r="C368" s="215" t="s">
        <v>972</v>
      </c>
      <c r="D368" s="215" t="s">
        <v>157</v>
      </c>
      <c r="E368" s="216" t="s">
        <v>973</v>
      </c>
      <c r="F368" s="217" t="s">
        <v>974</v>
      </c>
      <c r="G368" s="218" t="s">
        <v>199</v>
      </c>
      <c r="H368" s="219">
        <v>141.19</v>
      </c>
      <c r="I368" s="220"/>
      <c r="J368" s="221">
        <f>ROUND(I368*H368,2)</f>
        <v>0</v>
      </c>
      <c r="K368" s="217" t="s">
        <v>161</v>
      </c>
      <c r="L368" s="46"/>
      <c r="M368" s="222" t="s">
        <v>21</v>
      </c>
      <c r="N368" s="223" t="s">
        <v>50</v>
      </c>
      <c r="O368" s="86"/>
      <c r="P368" s="224">
        <f>O368*H368</f>
        <v>0</v>
      </c>
      <c r="Q368" s="224">
        <v>0.0015</v>
      </c>
      <c r="R368" s="224">
        <f>Q368*H368</f>
        <v>0.211785</v>
      </c>
      <c r="S368" s="224">
        <v>0</v>
      </c>
      <c r="T368" s="225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26" t="s">
        <v>255</v>
      </c>
      <c r="AT368" s="226" t="s">
        <v>157</v>
      </c>
      <c r="AU368" s="226" t="s">
        <v>88</v>
      </c>
      <c r="AY368" s="19" t="s">
        <v>155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9" t="s">
        <v>86</v>
      </c>
      <c r="BK368" s="227">
        <f>ROUND(I368*H368,2)</f>
        <v>0</v>
      </c>
      <c r="BL368" s="19" t="s">
        <v>255</v>
      </c>
      <c r="BM368" s="226" t="s">
        <v>975</v>
      </c>
    </row>
    <row r="369" s="2" customFormat="1">
      <c r="A369" s="40"/>
      <c r="B369" s="41"/>
      <c r="C369" s="42"/>
      <c r="D369" s="228" t="s">
        <v>164</v>
      </c>
      <c r="E369" s="42"/>
      <c r="F369" s="229" t="s">
        <v>976</v>
      </c>
      <c r="G369" s="42"/>
      <c r="H369" s="42"/>
      <c r="I369" s="230"/>
      <c r="J369" s="42"/>
      <c r="K369" s="42"/>
      <c r="L369" s="46"/>
      <c r="M369" s="231"/>
      <c r="N369" s="232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164</v>
      </c>
      <c r="AU369" s="19" t="s">
        <v>88</v>
      </c>
    </row>
    <row r="370" s="14" customFormat="1">
      <c r="A370" s="14"/>
      <c r="B370" s="244"/>
      <c r="C370" s="245"/>
      <c r="D370" s="235" t="s">
        <v>166</v>
      </c>
      <c r="E370" s="246" t="s">
        <v>21</v>
      </c>
      <c r="F370" s="247" t="s">
        <v>545</v>
      </c>
      <c r="G370" s="245"/>
      <c r="H370" s="248">
        <v>141.19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166</v>
      </c>
      <c r="AU370" s="254" t="s">
        <v>88</v>
      </c>
      <c r="AV370" s="14" t="s">
        <v>88</v>
      </c>
      <c r="AW370" s="14" t="s">
        <v>38</v>
      </c>
      <c r="AX370" s="14" t="s">
        <v>86</v>
      </c>
      <c r="AY370" s="254" t="s">
        <v>155</v>
      </c>
    </row>
    <row r="371" s="2" customFormat="1" ht="16.5" customHeight="1">
      <c r="A371" s="40"/>
      <c r="B371" s="41"/>
      <c r="C371" s="215" t="s">
        <v>977</v>
      </c>
      <c r="D371" s="215" t="s">
        <v>157</v>
      </c>
      <c r="E371" s="216" t="s">
        <v>978</v>
      </c>
      <c r="F371" s="217" t="s">
        <v>979</v>
      </c>
      <c r="G371" s="218" t="s">
        <v>199</v>
      </c>
      <c r="H371" s="219">
        <v>141.19</v>
      </c>
      <c r="I371" s="220"/>
      <c r="J371" s="221">
        <f>ROUND(I371*H371,2)</f>
        <v>0</v>
      </c>
      <c r="K371" s="217" t="s">
        <v>161</v>
      </c>
      <c r="L371" s="46"/>
      <c r="M371" s="222" t="s">
        <v>21</v>
      </c>
      <c r="N371" s="223" t="s">
        <v>50</v>
      </c>
      <c r="O371" s="86"/>
      <c r="P371" s="224">
        <f>O371*H371</f>
        <v>0</v>
      </c>
      <c r="Q371" s="224">
        <v>0.00064999999999999997</v>
      </c>
      <c r="R371" s="224">
        <f>Q371*H371</f>
        <v>0.091773499999999994</v>
      </c>
      <c r="S371" s="224">
        <v>0</v>
      </c>
      <c r="T371" s="225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26" t="s">
        <v>255</v>
      </c>
      <c r="AT371" s="226" t="s">
        <v>157</v>
      </c>
      <c r="AU371" s="226" t="s">
        <v>88</v>
      </c>
      <c r="AY371" s="19" t="s">
        <v>155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9" t="s">
        <v>86</v>
      </c>
      <c r="BK371" s="227">
        <f>ROUND(I371*H371,2)</f>
        <v>0</v>
      </c>
      <c r="BL371" s="19" t="s">
        <v>255</v>
      </c>
      <c r="BM371" s="226" t="s">
        <v>980</v>
      </c>
    </row>
    <row r="372" s="2" customFormat="1">
      <c r="A372" s="40"/>
      <c r="B372" s="41"/>
      <c r="C372" s="42"/>
      <c r="D372" s="228" t="s">
        <v>164</v>
      </c>
      <c r="E372" s="42"/>
      <c r="F372" s="229" t="s">
        <v>981</v>
      </c>
      <c r="G372" s="42"/>
      <c r="H372" s="42"/>
      <c r="I372" s="230"/>
      <c r="J372" s="42"/>
      <c r="K372" s="42"/>
      <c r="L372" s="46"/>
      <c r="M372" s="231"/>
      <c r="N372" s="232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164</v>
      </c>
      <c r="AU372" s="19" t="s">
        <v>88</v>
      </c>
    </row>
    <row r="373" s="14" customFormat="1">
      <c r="A373" s="14"/>
      <c r="B373" s="244"/>
      <c r="C373" s="245"/>
      <c r="D373" s="235" t="s">
        <v>166</v>
      </c>
      <c r="E373" s="246" t="s">
        <v>21</v>
      </c>
      <c r="F373" s="247" t="s">
        <v>545</v>
      </c>
      <c r="G373" s="245"/>
      <c r="H373" s="248">
        <v>141.19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4" t="s">
        <v>166</v>
      </c>
      <c r="AU373" s="254" t="s">
        <v>88</v>
      </c>
      <c r="AV373" s="14" t="s">
        <v>88</v>
      </c>
      <c r="AW373" s="14" t="s">
        <v>38</v>
      </c>
      <c r="AX373" s="14" t="s">
        <v>86</v>
      </c>
      <c r="AY373" s="254" t="s">
        <v>155</v>
      </c>
    </row>
    <row r="374" s="2" customFormat="1" ht="16.5" customHeight="1">
      <c r="A374" s="40"/>
      <c r="B374" s="41"/>
      <c r="C374" s="215" t="s">
        <v>982</v>
      </c>
      <c r="D374" s="215" t="s">
        <v>157</v>
      </c>
      <c r="E374" s="216" t="s">
        <v>983</v>
      </c>
      <c r="F374" s="217" t="s">
        <v>984</v>
      </c>
      <c r="G374" s="218" t="s">
        <v>199</v>
      </c>
      <c r="H374" s="219">
        <v>141.19</v>
      </c>
      <c r="I374" s="220"/>
      <c r="J374" s="221">
        <f>ROUND(I374*H374,2)</f>
        <v>0</v>
      </c>
      <c r="K374" s="217" t="s">
        <v>161</v>
      </c>
      <c r="L374" s="46"/>
      <c r="M374" s="222" t="s">
        <v>21</v>
      </c>
      <c r="N374" s="223" t="s">
        <v>50</v>
      </c>
      <c r="O374" s="86"/>
      <c r="P374" s="224">
        <f>O374*H374</f>
        <v>0</v>
      </c>
      <c r="Q374" s="224">
        <v>0.00025000000000000001</v>
      </c>
      <c r="R374" s="224">
        <f>Q374*H374</f>
        <v>0.035297500000000002</v>
      </c>
      <c r="S374" s="224">
        <v>0</v>
      </c>
      <c r="T374" s="225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26" t="s">
        <v>255</v>
      </c>
      <c r="AT374" s="226" t="s">
        <v>157</v>
      </c>
      <c r="AU374" s="226" t="s">
        <v>88</v>
      </c>
      <c r="AY374" s="19" t="s">
        <v>155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9" t="s">
        <v>86</v>
      </c>
      <c r="BK374" s="227">
        <f>ROUND(I374*H374,2)</f>
        <v>0</v>
      </c>
      <c r="BL374" s="19" t="s">
        <v>255</v>
      </c>
      <c r="BM374" s="226" t="s">
        <v>985</v>
      </c>
    </row>
    <row r="375" s="2" customFormat="1">
      <c r="A375" s="40"/>
      <c r="B375" s="41"/>
      <c r="C375" s="42"/>
      <c r="D375" s="228" t="s">
        <v>164</v>
      </c>
      <c r="E375" s="42"/>
      <c r="F375" s="229" t="s">
        <v>986</v>
      </c>
      <c r="G375" s="42"/>
      <c r="H375" s="42"/>
      <c r="I375" s="230"/>
      <c r="J375" s="42"/>
      <c r="K375" s="42"/>
      <c r="L375" s="46"/>
      <c r="M375" s="231"/>
      <c r="N375" s="232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164</v>
      </c>
      <c r="AU375" s="19" t="s">
        <v>88</v>
      </c>
    </row>
    <row r="376" s="14" customFormat="1">
      <c r="A376" s="14"/>
      <c r="B376" s="244"/>
      <c r="C376" s="245"/>
      <c r="D376" s="235" t="s">
        <v>166</v>
      </c>
      <c r="E376" s="246" t="s">
        <v>21</v>
      </c>
      <c r="F376" s="247" t="s">
        <v>545</v>
      </c>
      <c r="G376" s="245"/>
      <c r="H376" s="248">
        <v>141.19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166</v>
      </c>
      <c r="AU376" s="254" t="s">
        <v>88</v>
      </c>
      <c r="AV376" s="14" t="s">
        <v>88</v>
      </c>
      <c r="AW376" s="14" t="s">
        <v>38</v>
      </c>
      <c r="AX376" s="14" t="s">
        <v>86</v>
      </c>
      <c r="AY376" s="254" t="s">
        <v>155</v>
      </c>
    </row>
    <row r="377" s="2" customFormat="1" ht="16.5" customHeight="1">
      <c r="A377" s="40"/>
      <c r="B377" s="41"/>
      <c r="C377" s="215" t="s">
        <v>987</v>
      </c>
      <c r="D377" s="215" t="s">
        <v>157</v>
      </c>
      <c r="E377" s="216" t="s">
        <v>988</v>
      </c>
      <c r="F377" s="217" t="s">
        <v>989</v>
      </c>
      <c r="G377" s="218" t="s">
        <v>199</v>
      </c>
      <c r="H377" s="219">
        <v>141.19</v>
      </c>
      <c r="I377" s="220"/>
      <c r="J377" s="221">
        <f>ROUND(I377*H377,2)</f>
        <v>0</v>
      </c>
      <c r="K377" s="217" t="s">
        <v>161</v>
      </c>
      <c r="L377" s="46"/>
      <c r="M377" s="222" t="s">
        <v>21</v>
      </c>
      <c r="N377" s="223" t="s">
        <v>50</v>
      </c>
      <c r="O377" s="86"/>
      <c r="P377" s="224">
        <f>O377*H377</f>
        <v>0</v>
      </c>
      <c r="Q377" s="224">
        <v>8.0000000000000007E-05</v>
      </c>
      <c r="R377" s="224">
        <f>Q377*H377</f>
        <v>0.0112952</v>
      </c>
      <c r="S377" s="224">
        <v>0</v>
      </c>
      <c r="T377" s="225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26" t="s">
        <v>255</v>
      </c>
      <c r="AT377" s="226" t="s">
        <v>157</v>
      </c>
      <c r="AU377" s="226" t="s">
        <v>88</v>
      </c>
      <c r="AY377" s="19" t="s">
        <v>155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9" t="s">
        <v>86</v>
      </c>
      <c r="BK377" s="227">
        <f>ROUND(I377*H377,2)</f>
        <v>0</v>
      </c>
      <c r="BL377" s="19" t="s">
        <v>255</v>
      </c>
      <c r="BM377" s="226" t="s">
        <v>990</v>
      </c>
    </row>
    <row r="378" s="2" customFormat="1">
      <c r="A378" s="40"/>
      <c r="B378" s="41"/>
      <c r="C378" s="42"/>
      <c r="D378" s="228" t="s">
        <v>164</v>
      </c>
      <c r="E378" s="42"/>
      <c r="F378" s="229" t="s">
        <v>991</v>
      </c>
      <c r="G378" s="42"/>
      <c r="H378" s="42"/>
      <c r="I378" s="230"/>
      <c r="J378" s="42"/>
      <c r="K378" s="42"/>
      <c r="L378" s="46"/>
      <c r="M378" s="231"/>
      <c r="N378" s="232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164</v>
      </c>
      <c r="AU378" s="19" t="s">
        <v>88</v>
      </c>
    </row>
    <row r="379" s="14" customFormat="1">
      <c r="A379" s="14"/>
      <c r="B379" s="244"/>
      <c r="C379" s="245"/>
      <c r="D379" s="235" t="s">
        <v>166</v>
      </c>
      <c r="E379" s="246" t="s">
        <v>21</v>
      </c>
      <c r="F379" s="247" t="s">
        <v>545</v>
      </c>
      <c r="G379" s="245"/>
      <c r="H379" s="248">
        <v>141.19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166</v>
      </c>
      <c r="AU379" s="254" t="s">
        <v>88</v>
      </c>
      <c r="AV379" s="14" t="s">
        <v>88</v>
      </c>
      <c r="AW379" s="14" t="s">
        <v>38</v>
      </c>
      <c r="AX379" s="14" t="s">
        <v>86</v>
      </c>
      <c r="AY379" s="254" t="s">
        <v>155</v>
      </c>
    </row>
    <row r="380" s="2" customFormat="1" ht="16.5" customHeight="1">
      <c r="A380" s="40"/>
      <c r="B380" s="41"/>
      <c r="C380" s="215" t="s">
        <v>992</v>
      </c>
      <c r="D380" s="215" t="s">
        <v>157</v>
      </c>
      <c r="E380" s="216" t="s">
        <v>993</v>
      </c>
      <c r="F380" s="217" t="s">
        <v>994</v>
      </c>
      <c r="G380" s="218" t="s">
        <v>199</v>
      </c>
      <c r="H380" s="219">
        <v>141.19</v>
      </c>
      <c r="I380" s="220"/>
      <c r="J380" s="221">
        <f>ROUND(I380*H380,2)</f>
        <v>0</v>
      </c>
      <c r="K380" s="217" t="s">
        <v>21</v>
      </c>
      <c r="L380" s="46"/>
      <c r="M380" s="222" t="s">
        <v>21</v>
      </c>
      <c r="N380" s="223" t="s">
        <v>50</v>
      </c>
      <c r="O380" s="86"/>
      <c r="P380" s="224">
        <f>O380*H380</f>
        <v>0</v>
      </c>
      <c r="Q380" s="224">
        <v>8.0000000000000007E-05</v>
      </c>
      <c r="R380" s="224">
        <f>Q380*H380</f>
        <v>0.0112952</v>
      </c>
      <c r="S380" s="224">
        <v>0</v>
      </c>
      <c r="T380" s="225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26" t="s">
        <v>255</v>
      </c>
      <c r="AT380" s="226" t="s">
        <v>157</v>
      </c>
      <c r="AU380" s="226" t="s">
        <v>88</v>
      </c>
      <c r="AY380" s="19" t="s">
        <v>155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9" t="s">
        <v>86</v>
      </c>
      <c r="BK380" s="227">
        <f>ROUND(I380*H380,2)</f>
        <v>0</v>
      </c>
      <c r="BL380" s="19" t="s">
        <v>255</v>
      </c>
      <c r="BM380" s="226" t="s">
        <v>995</v>
      </c>
    </row>
    <row r="381" s="14" customFormat="1">
      <c r="A381" s="14"/>
      <c r="B381" s="244"/>
      <c r="C381" s="245"/>
      <c r="D381" s="235" t="s">
        <v>166</v>
      </c>
      <c r="E381" s="246" t="s">
        <v>21</v>
      </c>
      <c r="F381" s="247" t="s">
        <v>545</v>
      </c>
      <c r="G381" s="245"/>
      <c r="H381" s="248">
        <v>141.19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166</v>
      </c>
      <c r="AU381" s="254" t="s">
        <v>88</v>
      </c>
      <c r="AV381" s="14" t="s">
        <v>88</v>
      </c>
      <c r="AW381" s="14" t="s">
        <v>38</v>
      </c>
      <c r="AX381" s="14" t="s">
        <v>86</v>
      </c>
      <c r="AY381" s="254" t="s">
        <v>155</v>
      </c>
    </row>
    <row r="382" s="2" customFormat="1" ht="24.15" customHeight="1">
      <c r="A382" s="40"/>
      <c r="B382" s="41"/>
      <c r="C382" s="215" t="s">
        <v>996</v>
      </c>
      <c r="D382" s="215" t="s">
        <v>157</v>
      </c>
      <c r="E382" s="216" t="s">
        <v>997</v>
      </c>
      <c r="F382" s="217" t="s">
        <v>998</v>
      </c>
      <c r="G382" s="218" t="s">
        <v>239</v>
      </c>
      <c r="H382" s="219">
        <v>1.708</v>
      </c>
      <c r="I382" s="220"/>
      <c r="J382" s="221">
        <f>ROUND(I382*H382,2)</f>
        <v>0</v>
      </c>
      <c r="K382" s="217" t="s">
        <v>161</v>
      </c>
      <c r="L382" s="46"/>
      <c r="M382" s="222" t="s">
        <v>21</v>
      </c>
      <c r="N382" s="223" t="s">
        <v>50</v>
      </c>
      <c r="O382" s="86"/>
      <c r="P382" s="224">
        <f>O382*H382</f>
        <v>0</v>
      </c>
      <c r="Q382" s="224">
        <v>0</v>
      </c>
      <c r="R382" s="224">
        <f>Q382*H382</f>
        <v>0</v>
      </c>
      <c r="S382" s="224">
        <v>0</v>
      </c>
      <c r="T382" s="225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26" t="s">
        <v>255</v>
      </c>
      <c r="AT382" s="226" t="s">
        <v>157</v>
      </c>
      <c r="AU382" s="226" t="s">
        <v>88</v>
      </c>
      <c r="AY382" s="19" t="s">
        <v>155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19" t="s">
        <v>86</v>
      </c>
      <c r="BK382" s="227">
        <f>ROUND(I382*H382,2)</f>
        <v>0</v>
      </c>
      <c r="BL382" s="19" t="s">
        <v>255</v>
      </c>
      <c r="BM382" s="226" t="s">
        <v>999</v>
      </c>
    </row>
    <row r="383" s="2" customFormat="1">
      <c r="A383" s="40"/>
      <c r="B383" s="41"/>
      <c r="C383" s="42"/>
      <c r="D383" s="228" t="s">
        <v>164</v>
      </c>
      <c r="E383" s="42"/>
      <c r="F383" s="229" t="s">
        <v>1000</v>
      </c>
      <c r="G383" s="42"/>
      <c r="H383" s="42"/>
      <c r="I383" s="230"/>
      <c r="J383" s="42"/>
      <c r="K383" s="42"/>
      <c r="L383" s="46"/>
      <c r="M383" s="231"/>
      <c r="N383" s="232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164</v>
      </c>
      <c r="AU383" s="19" t="s">
        <v>88</v>
      </c>
    </row>
    <row r="384" s="2" customFormat="1" ht="24.15" customHeight="1">
      <c r="A384" s="40"/>
      <c r="B384" s="41"/>
      <c r="C384" s="215" t="s">
        <v>1001</v>
      </c>
      <c r="D384" s="215" t="s">
        <v>157</v>
      </c>
      <c r="E384" s="216" t="s">
        <v>1002</v>
      </c>
      <c r="F384" s="217" t="s">
        <v>1003</v>
      </c>
      <c r="G384" s="218" t="s">
        <v>239</v>
      </c>
      <c r="H384" s="219">
        <v>1.708</v>
      </c>
      <c r="I384" s="220"/>
      <c r="J384" s="221">
        <f>ROUND(I384*H384,2)</f>
        <v>0</v>
      </c>
      <c r="K384" s="217" t="s">
        <v>161</v>
      </c>
      <c r="L384" s="46"/>
      <c r="M384" s="222" t="s">
        <v>21</v>
      </c>
      <c r="N384" s="223" t="s">
        <v>50</v>
      </c>
      <c r="O384" s="86"/>
      <c r="P384" s="224">
        <f>O384*H384</f>
        <v>0</v>
      </c>
      <c r="Q384" s="224">
        <v>0</v>
      </c>
      <c r="R384" s="224">
        <f>Q384*H384</f>
        <v>0</v>
      </c>
      <c r="S384" s="224">
        <v>0</v>
      </c>
      <c r="T384" s="225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26" t="s">
        <v>255</v>
      </c>
      <c r="AT384" s="226" t="s">
        <v>157</v>
      </c>
      <c r="AU384" s="226" t="s">
        <v>88</v>
      </c>
      <c r="AY384" s="19" t="s">
        <v>155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19" t="s">
        <v>86</v>
      </c>
      <c r="BK384" s="227">
        <f>ROUND(I384*H384,2)</f>
        <v>0</v>
      </c>
      <c r="BL384" s="19" t="s">
        <v>255</v>
      </c>
      <c r="BM384" s="226" t="s">
        <v>1004</v>
      </c>
    </row>
    <row r="385" s="2" customFormat="1">
      <c r="A385" s="40"/>
      <c r="B385" s="41"/>
      <c r="C385" s="42"/>
      <c r="D385" s="228" t="s">
        <v>164</v>
      </c>
      <c r="E385" s="42"/>
      <c r="F385" s="229" t="s">
        <v>1005</v>
      </c>
      <c r="G385" s="42"/>
      <c r="H385" s="42"/>
      <c r="I385" s="230"/>
      <c r="J385" s="42"/>
      <c r="K385" s="42"/>
      <c r="L385" s="46"/>
      <c r="M385" s="231"/>
      <c r="N385" s="232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164</v>
      </c>
      <c r="AU385" s="19" t="s">
        <v>88</v>
      </c>
    </row>
    <row r="386" s="12" customFormat="1" ht="22.8" customHeight="1">
      <c r="A386" s="12"/>
      <c r="B386" s="199"/>
      <c r="C386" s="200"/>
      <c r="D386" s="201" t="s">
        <v>78</v>
      </c>
      <c r="E386" s="213" t="s">
        <v>1006</v>
      </c>
      <c r="F386" s="213" t="s">
        <v>1007</v>
      </c>
      <c r="G386" s="200"/>
      <c r="H386" s="200"/>
      <c r="I386" s="203"/>
      <c r="J386" s="214">
        <f>BK386</f>
        <v>0</v>
      </c>
      <c r="K386" s="200"/>
      <c r="L386" s="205"/>
      <c r="M386" s="206"/>
      <c r="N386" s="207"/>
      <c r="O386" s="207"/>
      <c r="P386" s="208">
        <f>SUM(P387:P392)</f>
        <v>0</v>
      </c>
      <c r="Q386" s="207"/>
      <c r="R386" s="208">
        <f>SUM(R387:R392)</f>
        <v>0.0066816000000000002</v>
      </c>
      <c r="S386" s="207"/>
      <c r="T386" s="209">
        <f>SUM(T387:T392)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0" t="s">
        <v>88</v>
      </c>
      <c r="AT386" s="211" t="s">
        <v>78</v>
      </c>
      <c r="AU386" s="211" t="s">
        <v>86</v>
      </c>
      <c r="AY386" s="210" t="s">
        <v>155</v>
      </c>
      <c r="BK386" s="212">
        <f>SUM(BK387:BK392)</f>
        <v>0</v>
      </c>
    </row>
    <row r="387" s="2" customFormat="1" ht="16.5" customHeight="1">
      <c r="A387" s="40"/>
      <c r="B387" s="41"/>
      <c r="C387" s="215" t="s">
        <v>1008</v>
      </c>
      <c r="D387" s="215" t="s">
        <v>157</v>
      </c>
      <c r="E387" s="216" t="s">
        <v>1009</v>
      </c>
      <c r="F387" s="217" t="s">
        <v>1010</v>
      </c>
      <c r="G387" s="218" t="s">
        <v>199</v>
      </c>
      <c r="H387" s="219">
        <v>13.92</v>
      </c>
      <c r="I387" s="220"/>
      <c r="J387" s="221">
        <f>ROUND(I387*H387,2)</f>
        <v>0</v>
      </c>
      <c r="K387" s="217" t="s">
        <v>21</v>
      </c>
      <c r="L387" s="46"/>
      <c r="M387" s="222" t="s">
        <v>21</v>
      </c>
      <c r="N387" s="223" t="s">
        <v>50</v>
      </c>
      <c r="O387" s="86"/>
      <c r="P387" s="224">
        <f>O387*H387</f>
        <v>0</v>
      </c>
      <c r="Q387" s="224">
        <v>0.00048000000000000001</v>
      </c>
      <c r="R387" s="224">
        <f>Q387*H387</f>
        <v>0.0066816000000000002</v>
      </c>
      <c r="S387" s="224">
        <v>0</v>
      </c>
      <c r="T387" s="225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26" t="s">
        <v>255</v>
      </c>
      <c r="AT387" s="226" t="s">
        <v>157</v>
      </c>
      <c r="AU387" s="226" t="s">
        <v>88</v>
      </c>
      <c r="AY387" s="19" t="s">
        <v>155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19" t="s">
        <v>86</v>
      </c>
      <c r="BK387" s="227">
        <f>ROUND(I387*H387,2)</f>
        <v>0</v>
      </c>
      <c r="BL387" s="19" t="s">
        <v>255</v>
      </c>
      <c r="BM387" s="226" t="s">
        <v>1011</v>
      </c>
    </row>
    <row r="388" s="14" customFormat="1">
      <c r="A388" s="14"/>
      <c r="B388" s="244"/>
      <c r="C388" s="245"/>
      <c r="D388" s="235" t="s">
        <v>166</v>
      </c>
      <c r="E388" s="246" t="s">
        <v>21</v>
      </c>
      <c r="F388" s="247" t="s">
        <v>1012</v>
      </c>
      <c r="G388" s="245"/>
      <c r="H388" s="248">
        <v>4.8399999999999999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166</v>
      </c>
      <c r="AU388" s="254" t="s">
        <v>88</v>
      </c>
      <c r="AV388" s="14" t="s">
        <v>88</v>
      </c>
      <c r="AW388" s="14" t="s">
        <v>38</v>
      </c>
      <c r="AX388" s="14" t="s">
        <v>79</v>
      </c>
      <c r="AY388" s="254" t="s">
        <v>155</v>
      </c>
    </row>
    <row r="389" s="14" customFormat="1">
      <c r="A389" s="14"/>
      <c r="B389" s="244"/>
      <c r="C389" s="245"/>
      <c r="D389" s="235" t="s">
        <v>166</v>
      </c>
      <c r="E389" s="246" t="s">
        <v>21</v>
      </c>
      <c r="F389" s="247" t="s">
        <v>1013</v>
      </c>
      <c r="G389" s="245"/>
      <c r="H389" s="248">
        <v>2.3999999999999999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166</v>
      </c>
      <c r="AU389" s="254" t="s">
        <v>88</v>
      </c>
      <c r="AV389" s="14" t="s">
        <v>88</v>
      </c>
      <c r="AW389" s="14" t="s">
        <v>38</v>
      </c>
      <c r="AX389" s="14" t="s">
        <v>79</v>
      </c>
      <c r="AY389" s="254" t="s">
        <v>155</v>
      </c>
    </row>
    <row r="390" s="14" customFormat="1">
      <c r="A390" s="14"/>
      <c r="B390" s="244"/>
      <c r="C390" s="245"/>
      <c r="D390" s="235" t="s">
        <v>166</v>
      </c>
      <c r="E390" s="246" t="s">
        <v>21</v>
      </c>
      <c r="F390" s="247" t="s">
        <v>1014</v>
      </c>
      <c r="G390" s="245"/>
      <c r="H390" s="248">
        <v>3.79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4" t="s">
        <v>166</v>
      </c>
      <c r="AU390" s="254" t="s">
        <v>88</v>
      </c>
      <c r="AV390" s="14" t="s">
        <v>88</v>
      </c>
      <c r="AW390" s="14" t="s">
        <v>38</v>
      </c>
      <c r="AX390" s="14" t="s">
        <v>79</v>
      </c>
      <c r="AY390" s="254" t="s">
        <v>155</v>
      </c>
    </row>
    <row r="391" s="14" customFormat="1">
      <c r="A391" s="14"/>
      <c r="B391" s="244"/>
      <c r="C391" s="245"/>
      <c r="D391" s="235" t="s">
        <v>166</v>
      </c>
      <c r="E391" s="246" t="s">
        <v>21</v>
      </c>
      <c r="F391" s="247" t="s">
        <v>1015</v>
      </c>
      <c r="G391" s="245"/>
      <c r="H391" s="248">
        <v>2.8900000000000001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4" t="s">
        <v>166</v>
      </c>
      <c r="AU391" s="254" t="s">
        <v>88</v>
      </c>
      <c r="AV391" s="14" t="s">
        <v>88</v>
      </c>
      <c r="AW391" s="14" t="s">
        <v>38</v>
      </c>
      <c r="AX391" s="14" t="s">
        <v>79</v>
      </c>
      <c r="AY391" s="254" t="s">
        <v>155</v>
      </c>
    </row>
    <row r="392" s="16" customFormat="1">
      <c r="A392" s="16"/>
      <c r="B392" s="266"/>
      <c r="C392" s="267"/>
      <c r="D392" s="235" t="s">
        <v>166</v>
      </c>
      <c r="E392" s="268" t="s">
        <v>21</v>
      </c>
      <c r="F392" s="269" t="s">
        <v>180</v>
      </c>
      <c r="G392" s="267"/>
      <c r="H392" s="270">
        <v>13.92</v>
      </c>
      <c r="I392" s="271"/>
      <c r="J392" s="267"/>
      <c r="K392" s="267"/>
      <c r="L392" s="272"/>
      <c r="M392" s="273"/>
      <c r="N392" s="274"/>
      <c r="O392" s="274"/>
      <c r="P392" s="274"/>
      <c r="Q392" s="274"/>
      <c r="R392" s="274"/>
      <c r="S392" s="274"/>
      <c r="T392" s="275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T392" s="276" t="s">
        <v>166</v>
      </c>
      <c r="AU392" s="276" t="s">
        <v>88</v>
      </c>
      <c r="AV392" s="16" t="s">
        <v>162</v>
      </c>
      <c r="AW392" s="16" t="s">
        <v>38</v>
      </c>
      <c r="AX392" s="16" t="s">
        <v>86</v>
      </c>
      <c r="AY392" s="276" t="s">
        <v>155</v>
      </c>
    </row>
    <row r="393" s="12" customFormat="1" ht="22.8" customHeight="1">
      <c r="A393" s="12"/>
      <c r="B393" s="199"/>
      <c r="C393" s="200"/>
      <c r="D393" s="201" t="s">
        <v>78</v>
      </c>
      <c r="E393" s="213" t="s">
        <v>1016</v>
      </c>
      <c r="F393" s="213" t="s">
        <v>1017</v>
      </c>
      <c r="G393" s="200"/>
      <c r="H393" s="200"/>
      <c r="I393" s="203"/>
      <c r="J393" s="214">
        <f>BK393</f>
        <v>0</v>
      </c>
      <c r="K393" s="200"/>
      <c r="L393" s="205"/>
      <c r="M393" s="206"/>
      <c r="N393" s="207"/>
      <c r="O393" s="207"/>
      <c r="P393" s="208">
        <f>SUM(P394:P406)</f>
        <v>0</v>
      </c>
      <c r="Q393" s="207"/>
      <c r="R393" s="208">
        <f>SUM(R394:R406)</f>
        <v>0.1507338</v>
      </c>
      <c r="S393" s="207"/>
      <c r="T393" s="209">
        <f>SUM(T394:T406)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10" t="s">
        <v>88</v>
      </c>
      <c r="AT393" s="211" t="s">
        <v>78</v>
      </c>
      <c r="AU393" s="211" t="s">
        <v>86</v>
      </c>
      <c r="AY393" s="210" t="s">
        <v>155</v>
      </c>
      <c r="BK393" s="212">
        <f>SUM(BK394:BK406)</f>
        <v>0</v>
      </c>
    </row>
    <row r="394" s="2" customFormat="1" ht="16.5" customHeight="1">
      <c r="A394" s="40"/>
      <c r="B394" s="41"/>
      <c r="C394" s="215" t="s">
        <v>1018</v>
      </c>
      <c r="D394" s="215" t="s">
        <v>157</v>
      </c>
      <c r="E394" s="216" t="s">
        <v>1019</v>
      </c>
      <c r="F394" s="217" t="s">
        <v>1020</v>
      </c>
      <c r="G394" s="218" t="s">
        <v>199</v>
      </c>
      <c r="H394" s="219">
        <v>307.62</v>
      </c>
      <c r="I394" s="220"/>
      <c r="J394" s="221">
        <f>ROUND(I394*H394,2)</f>
        <v>0</v>
      </c>
      <c r="K394" s="217" t="s">
        <v>161</v>
      </c>
      <c r="L394" s="46"/>
      <c r="M394" s="222" t="s">
        <v>21</v>
      </c>
      <c r="N394" s="223" t="s">
        <v>50</v>
      </c>
      <c r="O394" s="86"/>
      <c r="P394" s="224">
        <f>O394*H394</f>
        <v>0</v>
      </c>
      <c r="Q394" s="224">
        <v>0.00020000000000000001</v>
      </c>
      <c r="R394" s="224">
        <f>Q394*H394</f>
        <v>0.061524000000000002</v>
      </c>
      <c r="S394" s="224">
        <v>0</v>
      </c>
      <c r="T394" s="225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26" t="s">
        <v>255</v>
      </c>
      <c r="AT394" s="226" t="s">
        <v>157</v>
      </c>
      <c r="AU394" s="226" t="s">
        <v>88</v>
      </c>
      <c r="AY394" s="19" t="s">
        <v>155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19" t="s">
        <v>86</v>
      </c>
      <c r="BK394" s="227">
        <f>ROUND(I394*H394,2)</f>
        <v>0</v>
      </c>
      <c r="BL394" s="19" t="s">
        <v>255</v>
      </c>
      <c r="BM394" s="226" t="s">
        <v>1021</v>
      </c>
    </row>
    <row r="395" s="2" customFormat="1">
      <c r="A395" s="40"/>
      <c r="B395" s="41"/>
      <c r="C395" s="42"/>
      <c r="D395" s="228" t="s">
        <v>164</v>
      </c>
      <c r="E395" s="42"/>
      <c r="F395" s="229" t="s">
        <v>1022</v>
      </c>
      <c r="G395" s="42"/>
      <c r="H395" s="42"/>
      <c r="I395" s="230"/>
      <c r="J395" s="42"/>
      <c r="K395" s="42"/>
      <c r="L395" s="46"/>
      <c r="M395" s="231"/>
      <c r="N395" s="232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164</v>
      </c>
      <c r="AU395" s="19" t="s">
        <v>88</v>
      </c>
    </row>
    <row r="396" s="14" customFormat="1">
      <c r="A396" s="14"/>
      <c r="B396" s="244"/>
      <c r="C396" s="245"/>
      <c r="D396" s="235" t="s">
        <v>166</v>
      </c>
      <c r="E396" s="246" t="s">
        <v>21</v>
      </c>
      <c r="F396" s="247" t="s">
        <v>1023</v>
      </c>
      <c r="G396" s="245"/>
      <c r="H396" s="248">
        <v>102.59999999999999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4" t="s">
        <v>166</v>
      </c>
      <c r="AU396" s="254" t="s">
        <v>88</v>
      </c>
      <c r="AV396" s="14" t="s">
        <v>88</v>
      </c>
      <c r="AW396" s="14" t="s">
        <v>38</v>
      </c>
      <c r="AX396" s="14" t="s">
        <v>79</v>
      </c>
      <c r="AY396" s="254" t="s">
        <v>155</v>
      </c>
    </row>
    <row r="397" s="14" customFormat="1">
      <c r="A397" s="14"/>
      <c r="B397" s="244"/>
      <c r="C397" s="245"/>
      <c r="D397" s="235" t="s">
        <v>166</v>
      </c>
      <c r="E397" s="246" t="s">
        <v>21</v>
      </c>
      <c r="F397" s="247" t="s">
        <v>1024</v>
      </c>
      <c r="G397" s="245"/>
      <c r="H397" s="248">
        <v>165.02000000000001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166</v>
      </c>
      <c r="AU397" s="254" t="s">
        <v>88</v>
      </c>
      <c r="AV397" s="14" t="s">
        <v>88</v>
      </c>
      <c r="AW397" s="14" t="s">
        <v>38</v>
      </c>
      <c r="AX397" s="14" t="s">
        <v>79</v>
      </c>
      <c r="AY397" s="254" t="s">
        <v>155</v>
      </c>
    </row>
    <row r="398" s="14" customFormat="1">
      <c r="A398" s="14"/>
      <c r="B398" s="244"/>
      <c r="C398" s="245"/>
      <c r="D398" s="235" t="s">
        <v>166</v>
      </c>
      <c r="E398" s="246" t="s">
        <v>21</v>
      </c>
      <c r="F398" s="247" t="s">
        <v>1025</v>
      </c>
      <c r="G398" s="245"/>
      <c r="H398" s="248">
        <v>40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4" t="s">
        <v>166</v>
      </c>
      <c r="AU398" s="254" t="s">
        <v>88</v>
      </c>
      <c r="AV398" s="14" t="s">
        <v>88</v>
      </c>
      <c r="AW398" s="14" t="s">
        <v>38</v>
      </c>
      <c r="AX398" s="14" t="s">
        <v>79</v>
      </c>
      <c r="AY398" s="254" t="s">
        <v>155</v>
      </c>
    </row>
    <row r="399" s="13" customFormat="1">
      <c r="A399" s="13"/>
      <c r="B399" s="233"/>
      <c r="C399" s="234"/>
      <c r="D399" s="235" t="s">
        <v>166</v>
      </c>
      <c r="E399" s="236" t="s">
        <v>21</v>
      </c>
      <c r="F399" s="237" t="s">
        <v>1026</v>
      </c>
      <c r="G399" s="234"/>
      <c r="H399" s="236" t="s">
        <v>21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166</v>
      </c>
      <c r="AU399" s="243" t="s">
        <v>88</v>
      </c>
      <c r="AV399" s="13" t="s">
        <v>86</v>
      </c>
      <c r="AW399" s="13" t="s">
        <v>38</v>
      </c>
      <c r="AX399" s="13" t="s">
        <v>79</v>
      </c>
      <c r="AY399" s="243" t="s">
        <v>155</v>
      </c>
    </row>
    <row r="400" s="16" customFormat="1">
      <c r="A400" s="16"/>
      <c r="B400" s="266"/>
      <c r="C400" s="267"/>
      <c r="D400" s="235" t="s">
        <v>166</v>
      </c>
      <c r="E400" s="268" t="s">
        <v>543</v>
      </c>
      <c r="F400" s="269" t="s">
        <v>180</v>
      </c>
      <c r="G400" s="267"/>
      <c r="H400" s="270">
        <v>307.62</v>
      </c>
      <c r="I400" s="271"/>
      <c r="J400" s="267"/>
      <c r="K400" s="267"/>
      <c r="L400" s="272"/>
      <c r="M400" s="273"/>
      <c r="N400" s="274"/>
      <c r="O400" s="274"/>
      <c r="P400" s="274"/>
      <c r="Q400" s="274"/>
      <c r="R400" s="274"/>
      <c r="S400" s="274"/>
      <c r="T400" s="275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T400" s="276" t="s">
        <v>166</v>
      </c>
      <c r="AU400" s="276" t="s">
        <v>88</v>
      </c>
      <c r="AV400" s="16" t="s">
        <v>162</v>
      </c>
      <c r="AW400" s="16" t="s">
        <v>38</v>
      </c>
      <c r="AX400" s="16" t="s">
        <v>86</v>
      </c>
      <c r="AY400" s="276" t="s">
        <v>155</v>
      </c>
    </row>
    <row r="401" s="2" customFormat="1" ht="24.15" customHeight="1">
      <c r="A401" s="40"/>
      <c r="B401" s="41"/>
      <c r="C401" s="215" t="s">
        <v>1027</v>
      </c>
      <c r="D401" s="215" t="s">
        <v>157</v>
      </c>
      <c r="E401" s="216" t="s">
        <v>1028</v>
      </c>
      <c r="F401" s="217" t="s">
        <v>1029</v>
      </c>
      <c r="G401" s="218" t="s">
        <v>199</v>
      </c>
      <c r="H401" s="219">
        <v>307.62</v>
      </c>
      <c r="I401" s="220"/>
      <c r="J401" s="221">
        <f>ROUND(I401*H401,2)</f>
        <v>0</v>
      </c>
      <c r="K401" s="217" t="s">
        <v>161</v>
      </c>
      <c r="L401" s="46"/>
      <c r="M401" s="222" t="s">
        <v>21</v>
      </c>
      <c r="N401" s="223" t="s">
        <v>50</v>
      </c>
      <c r="O401" s="86"/>
      <c r="P401" s="224">
        <f>O401*H401</f>
        <v>0</v>
      </c>
      <c r="Q401" s="224">
        <v>0.00025999999999999998</v>
      </c>
      <c r="R401" s="224">
        <f>Q401*H401</f>
        <v>0.079981199999999988</v>
      </c>
      <c r="S401" s="224">
        <v>0</v>
      </c>
      <c r="T401" s="225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26" t="s">
        <v>255</v>
      </c>
      <c r="AT401" s="226" t="s">
        <v>157</v>
      </c>
      <c r="AU401" s="226" t="s">
        <v>88</v>
      </c>
      <c r="AY401" s="19" t="s">
        <v>155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19" t="s">
        <v>86</v>
      </c>
      <c r="BK401" s="227">
        <f>ROUND(I401*H401,2)</f>
        <v>0</v>
      </c>
      <c r="BL401" s="19" t="s">
        <v>255</v>
      </c>
      <c r="BM401" s="226" t="s">
        <v>1030</v>
      </c>
    </row>
    <row r="402" s="2" customFormat="1">
      <c r="A402" s="40"/>
      <c r="B402" s="41"/>
      <c r="C402" s="42"/>
      <c r="D402" s="228" t="s">
        <v>164</v>
      </c>
      <c r="E402" s="42"/>
      <c r="F402" s="229" t="s">
        <v>1031</v>
      </c>
      <c r="G402" s="42"/>
      <c r="H402" s="42"/>
      <c r="I402" s="230"/>
      <c r="J402" s="42"/>
      <c r="K402" s="42"/>
      <c r="L402" s="46"/>
      <c r="M402" s="231"/>
      <c r="N402" s="232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164</v>
      </c>
      <c r="AU402" s="19" t="s">
        <v>88</v>
      </c>
    </row>
    <row r="403" s="14" customFormat="1">
      <c r="A403" s="14"/>
      <c r="B403" s="244"/>
      <c r="C403" s="245"/>
      <c r="D403" s="235" t="s">
        <v>166</v>
      </c>
      <c r="E403" s="246" t="s">
        <v>21</v>
      </c>
      <c r="F403" s="247" t="s">
        <v>543</v>
      </c>
      <c r="G403" s="245"/>
      <c r="H403" s="248">
        <v>307.62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4" t="s">
        <v>166</v>
      </c>
      <c r="AU403" s="254" t="s">
        <v>88</v>
      </c>
      <c r="AV403" s="14" t="s">
        <v>88</v>
      </c>
      <c r="AW403" s="14" t="s">
        <v>38</v>
      </c>
      <c r="AX403" s="14" t="s">
        <v>86</v>
      </c>
      <c r="AY403" s="254" t="s">
        <v>155</v>
      </c>
    </row>
    <row r="404" s="2" customFormat="1" ht="24.15" customHeight="1">
      <c r="A404" s="40"/>
      <c r="B404" s="41"/>
      <c r="C404" s="215" t="s">
        <v>1032</v>
      </c>
      <c r="D404" s="215" t="s">
        <v>157</v>
      </c>
      <c r="E404" s="216" t="s">
        <v>1033</v>
      </c>
      <c r="F404" s="217" t="s">
        <v>1034</v>
      </c>
      <c r="G404" s="218" t="s">
        <v>199</v>
      </c>
      <c r="H404" s="219">
        <v>307.62</v>
      </c>
      <c r="I404" s="220"/>
      <c r="J404" s="221">
        <f>ROUND(I404*H404,2)</f>
        <v>0</v>
      </c>
      <c r="K404" s="217" t="s">
        <v>161</v>
      </c>
      <c r="L404" s="46"/>
      <c r="M404" s="222" t="s">
        <v>21</v>
      </c>
      <c r="N404" s="223" t="s">
        <v>50</v>
      </c>
      <c r="O404" s="86"/>
      <c r="P404" s="224">
        <f>O404*H404</f>
        <v>0</v>
      </c>
      <c r="Q404" s="224">
        <v>3.0000000000000001E-05</v>
      </c>
      <c r="R404" s="224">
        <f>Q404*H404</f>
        <v>0.0092286</v>
      </c>
      <c r="S404" s="224">
        <v>0</v>
      </c>
      <c r="T404" s="225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26" t="s">
        <v>255</v>
      </c>
      <c r="AT404" s="226" t="s">
        <v>157</v>
      </c>
      <c r="AU404" s="226" t="s">
        <v>88</v>
      </c>
      <c r="AY404" s="19" t="s">
        <v>155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19" t="s">
        <v>86</v>
      </c>
      <c r="BK404" s="227">
        <f>ROUND(I404*H404,2)</f>
        <v>0</v>
      </c>
      <c r="BL404" s="19" t="s">
        <v>255</v>
      </c>
      <c r="BM404" s="226" t="s">
        <v>1035</v>
      </c>
    </row>
    <row r="405" s="2" customFormat="1">
      <c r="A405" s="40"/>
      <c r="B405" s="41"/>
      <c r="C405" s="42"/>
      <c r="D405" s="228" t="s">
        <v>164</v>
      </c>
      <c r="E405" s="42"/>
      <c r="F405" s="229" t="s">
        <v>1036</v>
      </c>
      <c r="G405" s="42"/>
      <c r="H405" s="42"/>
      <c r="I405" s="230"/>
      <c r="J405" s="42"/>
      <c r="K405" s="42"/>
      <c r="L405" s="46"/>
      <c r="M405" s="231"/>
      <c r="N405" s="232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164</v>
      </c>
      <c r="AU405" s="19" t="s">
        <v>88</v>
      </c>
    </row>
    <row r="406" s="14" customFormat="1">
      <c r="A406" s="14"/>
      <c r="B406" s="244"/>
      <c r="C406" s="245"/>
      <c r="D406" s="235" t="s">
        <v>166</v>
      </c>
      <c r="E406" s="246" t="s">
        <v>21</v>
      </c>
      <c r="F406" s="247" t="s">
        <v>543</v>
      </c>
      <c r="G406" s="245"/>
      <c r="H406" s="248">
        <v>307.62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166</v>
      </c>
      <c r="AU406" s="254" t="s">
        <v>88</v>
      </c>
      <c r="AV406" s="14" t="s">
        <v>88</v>
      </c>
      <c r="AW406" s="14" t="s">
        <v>38</v>
      </c>
      <c r="AX406" s="14" t="s">
        <v>86</v>
      </c>
      <c r="AY406" s="254" t="s">
        <v>155</v>
      </c>
    </row>
    <row r="407" s="12" customFormat="1" ht="22.8" customHeight="1">
      <c r="A407" s="12"/>
      <c r="B407" s="199"/>
      <c r="C407" s="200"/>
      <c r="D407" s="201" t="s">
        <v>78</v>
      </c>
      <c r="E407" s="213" t="s">
        <v>1037</v>
      </c>
      <c r="F407" s="213" t="s">
        <v>1038</v>
      </c>
      <c r="G407" s="200"/>
      <c r="H407" s="200"/>
      <c r="I407" s="203"/>
      <c r="J407" s="214">
        <f>BK407</f>
        <v>0</v>
      </c>
      <c r="K407" s="200"/>
      <c r="L407" s="205"/>
      <c r="M407" s="206"/>
      <c r="N407" s="207"/>
      <c r="O407" s="207"/>
      <c r="P407" s="208">
        <f>SUM(P408:P421)</f>
        <v>0</v>
      </c>
      <c r="Q407" s="207"/>
      <c r="R407" s="208">
        <f>SUM(R408:R421)</f>
        <v>0.021772200000000002</v>
      </c>
      <c r="S407" s="207"/>
      <c r="T407" s="209">
        <f>SUM(T408:T421)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10" t="s">
        <v>88</v>
      </c>
      <c r="AT407" s="211" t="s">
        <v>78</v>
      </c>
      <c r="AU407" s="211" t="s">
        <v>86</v>
      </c>
      <c r="AY407" s="210" t="s">
        <v>155</v>
      </c>
      <c r="BK407" s="212">
        <f>SUM(BK408:BK421)</f>
        <v>0</v>
      </c>
    </row>
    <row r="408" s="2" customFormat="1" ht="16.5" customHeight="1">
      <c r="A408" s="40"/>
      <c r="B408" s="41"/>
      <c r="C408" s="215" t="s">
        <v>1039</v>
      </c>
      <c r="D408" s="215" t="s">
        <v>157</v>
      </c>
      <c r="E408" s="216" t="s">
        <v>1040</v>
      </c>
      <c r="F408" s="217" t="s">
        <v>1041</v>
      </c>
      <c r="G408" s="218" t="s">
        <v>199</v>
      </c>
      <c r="H408" s="219">
        <v>7.8600000000000003</v>
      </c>
      <c r="I408" s="220"/>
      <c r="J408" s="221">
        <f>ROUND(I408*H408,2)</f>
        <v>0</v>
      </c>
      <c r="K408" s="217" t="s">
        <v>21</v>
      </c>
      <c r="L408" s="46"/>
      <c r="M408" s="222" t="s">
        <v>21</v>
      </c>
      <c r="N408" s="223" t="s">
        <v>50</v>
      </c>
      <c r="O408" s="86"/>
      <c r="P408" s="224">
        <f>O408*H408</f>
        <v>0</v>
      </c>
      <c r="Q408" s="224">
        <v>0.00016000000000000001</v>
      </c>
      <c r="R408" s="224">
        <f>Q408*H408</f>
        <v>0.0012576000000000002</v>
      </c>
      <c r="S408" s="224">
        <v>0</v>
      </c>
      <c r="T408" s="225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26" t="s">
        <v>255</v>
      </c>
      <c r="AT408" s="226" t="s">
        <v>157</v>
      </c>
      <c r="AU408" s="226" t="s">
        <v>88</v>
      </c>
      <c r="AY408" s="19" t="s">
        <v>155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19" t="s">
        <v>86</v>
      </c>
      <c r="BK408" s="227">
        <f>ROUND(I408*H408,2)</f>
        <v>0</v>
      </c>
      <c r="BL408" s="19" t="s">
        <v>255</v>
      </c>
      <c r="BM408" s="226" t="s">
        <v>1042</v>
      </c>
    </row>
    <row r="409" s="14" customFormat="1">
      <c r="A409" s="14"/>
      <c r="B409" s="244"/>
      <c r="C409" s="245"/>
      <c r="D409" s="235" t="s">
        <v>166</v>
      </c>
      <c r="E409" s="246" t="s">
        <v>21</v>
      </c>
      <c r="F409" s="247" t="s">
        <v>535</v>
      </c>
      <c r="G409" s="245"/>
      <c r="H409" s="248">
        <v>7.8600000000000003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166</v>
      </c>
      <c r="AU409" s="254" t="s">
        <v>88</v>
      </c>
      <c r="AV409" s="14" t="s">
        <v>88</v>
      </c>
      <c r="AW409" s="14" t="s">
        <v>38</v>
      </c>
      <c r="AX409" s="14" t="s">
        <v>86</v>
      </c>
      <c r="AY409" s="254" t="s">
        <v>155</v>
      </c>
    </row>
    <row r="410" s="2" customFormat="1" ht="16.5" customHeight="1">
      <c r="A410" s="40"/>
      <c r="B410" s="41"/>
      <c r="C410" s="215" t="s">
        <v>1043</v>
      </c>
      <c r="D410" s="215" t="s">
        <v>157</v>
      </c>
      <c r="E410" s="216" t="s">
        <v>1044</v>
      </c>
      <c r="F410" s="217" t="s">
        <v>1045</v>
      </c>
      <c r="G410" s="218" t="s">
        <v>199</v>
      </c>
      <c r="H410" s="219">
        <v>7.8600000000000003</v>
      </c>
      <c r="I410" s="220"/>
      <c r="J410" s="221">
        <f>ROUND(I410*H410,2)</f>
        <v>0</v>
      </c>
      <c r="K410" s="217" t="s">
        <v>161</v>
      </c>
      <c r="L410" s="46"/>
      <c r="M410" s="222" t="s">
        <v>21</v>
      </c>
      <c r="N410" s="223" t="s">
        <v>50</v>
      </c>
      <c r="O410" s="86"/>
      <c r="P410" s="224">
        <f>O410*H410</f>
        <v>0</v>
      </c>
      <c r="Q410" s="224">
        <v>0.00063000000000000003</v>
      </c>
      <c r="R410" s="224">
        <f>Q410*H410</f>
        <v>0.0049518000000000001</v>
      </c>
      <c r="S410" s="224">
        <v>0</v>
      </c>
      <c r="T410" s="225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26" t="s">
        <v>255</v>
      </c>
      <c r="AT410" s="226" t="s">
        <v>157</v>
      </c>
      <c r="AU410" s="226" t="s">
        <v>88</v>
      </c>
      <c r="AY410" s="19" t="s">
        <v>155</v>
      </c>
      <c r="BE410" s="227">
        <f>IF(N410="základní",J410,0)</f>
        <v>0</v>
      </c>
      <c r="BF410" s="227">
        <f>IF(N410="snížená",J410,0)</f>
        <v>0</v>
      </c>
      <c r="BG410" s="227">
        <f>IF(N410="zákl. přenesená",J410,0)</f>
        <v>0</v>
      </c>
      <c r="BH410" s="227">
        <f>IF(N410="sníž. přenesená",J410,0)</f>
        <v>0</v>
      </c>
      <c r="BI410" s="227">
        <f>IF(N410="nulová",J410,0)</f>
        <v>0</v>
      </c>
      <c r="BJ410" s="19" t="s">
        <v>86</v>
      </c>
      <c r="BK410" s="227">
        <f>ROUND(I410*H410,2)</f>
        <v>0</v>
      </c>
      <c r="BL410" s="19" t="s">
        <v>255</v>
      </c>
      <c r="BM410" s="226" t="s">
        <v>1046</v>
      </c>
    </row>
    <row r="411" s="2" customFormat="1">
      <c r="A411" s="40"/>
      <c r="B411" s="41"/>
      <c r="C411" s="42"/>
      <c r="D411" s="228" t="s">
        <v>164</v>
      </c>
      <c r="E411" s="42"/>
      <c r="F411" s="229" t="s">
        <v>1047</v>
      </c>
      <c r="G411" s="42"/>
      <c r="H411" s="42"/>
      <c r="I411" s="230"/>
      <c r="J411" s="42"/>
      <c r="K411" s="42"/>
      <c r="L411" s="46"/>
      <c r="M411" s="231"/>
      <c r="N411" s="232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164</v>
      </c>
      <c r="AU411" s="19" t="s">
        <v>88</v>
      </c>
    </row>
    <row r="412" s="14" customFormat="1">
      <c r="A412" s="14"/>
      <c r="B412" s="244"/>
      <c r="C412" s="245"/>
      <c r="D412" s="235" t="s">
        <v>166</v>
      </c>
      <c r="E412" s="246" t="s">
        <v>21</v>
      </c>
      <c r="F412" s="247" t="s">
        <v>1048</v>
      </c>
      <c r="G412" s="245"/>
      <c r="H412" s="248">
        <v>7.8600000000000003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166</v>
      </c>
      <c r="AU412" s="254" t="s">
        <v>88</v>
      </c>
      <c r="AV412" s="14" t="s">
        <v>88</v>
      </c>
      <c r="AW412" s="14" t="s">
        <v>38</v>
      </c>
      <c r="AX412" s="14" t="s">
        <v>79</v>
      </c>
      <c r="AY412" s="254" t="s">
        <v>155</v>
      </c>
    </row>
    <row r="413" s="16" customFormat="1">
      <c r="A413" s="16"/>
      <c r="B413" s="266"/>
      <c r="C413" s="267"/>
      <c r="D413" s="235" t="s">
        <v>166</v>
      </c>
      <c r="E413" s="268" t="s">
        <v>535</v>
      </c>
      <c r="F413" s="269" t="s">
        <v>180</v>
      </c>
      <c r="G413" s="267"/>
      <c r="H413" s="270">
        <v>7.8600000000000003</v>
      </c>
      <c r="I413" s="271"/>
      <c r="J413" s="267"/>
      <c r="K413" s="267"/>
      <c r="L413" s="272"/>
      <c r="M413" s="273"/>
      <c r="N413" s="274"/>
      <c r="O413" s="274"/>
      <c r="P413" s="274"/>
      <c r="Q413" s="274"/>
      <c r="R413" s="274"/>
      <c r="S413" s="274"/>
      <c r="T413" s="275"/>
      <c r="U413" s="16"/>
      <c r="V413" s="16"/>
      <c r="W413" s="16"/>
      <c r="X413" s="16"/>
      <c r="Y413" s="16"/>
      <c r="Z413" s="16"/>
      <c r="AA413" s="16"/>
      <c r="AB413" s="16"/>
      <c r="AC413" s="16"/>
      <c r="AD413" s="16"/>
      <c r="AE413" s="16"/>
      <c r="AT413" s="276" t="s">
        <v>166</v>
      </c>
      <c r="AU413" s="276" t="s">
        <v>88</v>
      </c>
      <c r="AV413" s="16" t="s">
        <v>162</v>
      </c>
      <c r="AW413" s="16" t="s">
        <v>38</v>
      </c>
      <c r="AX413" s="16" t="s">
        <v>86</v>
      </c>
      <c r="AY413" s="276" t="s">
        <v>155</v>
      </c>
    </row>
    <row r="414" s="2" customFormat="1" ht="16.5" customHeight="1">
      <c r="A414" s="40"/>
      <c r="B414" s="41"/>
      <c r="C414" s="215" t="s">
        <v>1049</v>
      </c>
      <c r="D414" s="215" t="s">
        <v>157</v>
      </c>
      <c r="E414" s="216" t="s">
        <v>1050</v>
      </c>
      <c r="F414" s="217" t="s">
        <v>1051</v>
      </c>
      <c r="G414" s="218" t="s">
        <v>199</v>
      </c>
      <c r="H414" s="219">
        <v>7.8600000000000003</v>
      </c>
      <c r="I414" s="220"/>
      <c r="J414" s="221">
        <f>ROUND(I414*H414,2)</f>
        <v>0</v>
      </c>
      <c r="K414" s="217" t="s">
        <v>161</v>
      </c>
      <c r="L414" s="46"/>
      <c r="M414" s="222" t="s">
        <v>21</v>
      </c>
      <c r="N414" s="223" t="s">
        <v>50</v>
      </c>
      <c r="O414" s="86"/>
      <c r="P414" s="224">
        <f>O414*H414</f>
        <v>0</v>
      </c>
      <c r="Q414" s="224">
        <v>0.00048999999999999998</v>
      </c>
      <c r="R414" s="224">
        <f>Q414*H414</f>
        <v>0.0038514</v>
      </c>
      <c r="S414" s="224">
        <v>0</v>
      </c>
      <c r="T414" s="225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26" t="s">
        <v>255</v>
      </c>
      <c r="AT414" s="226" t="s">
        <v>157</v>
      </c>
      <c r="AU414" s="226" t="s">
        <v>88</v>
      </c>
      <c r="AY414" s="19" t="s">
        <v>155</v>
      </c>
      <c r="BE414" s="227">
        <f>IF(N414="základní",J414,0)</f>
        <v>0</v>
      </c>
      <c r="BF414" s="227">
        <f>IF(N414="snížená",J414,0)</f>
        <v>0</v>
      </c>
      <c r="BG414" s="227">
        <f>IF(N414="zákl. přenesená",J414,0)</f>
        <v>0</v>
      </c>
      <c r="BH414" s="227">
        <f>IF(N414="sníž. přenesená",J414,0)</f>
        <v>0</v>
      </c>
      <c r="BI414" s="227">
        <f>IF(N414="nulová",J414,0)</f>
        <v>0</v>
      </c>
      <c r="BJ414" s="19" t="s">
        <v>86</v>
      </c>
      <c r="BK414" s="227">
        <f>ROUND(I414*H414,2)</f>
        <v>0</v>
      </c>
      <c r="BL414" s="19" t="s">
        <v>255</v>
      </c>
      <c r="BM414" s="226" t="s">
        <v>1052</v>
      </c>
    </row>
    <row r="415" s="2" customFormat="1">
      <c r="A415" s="40"/>
      <c r="B415" s="41"/>
      <c r="C415" s="42"/>
      <c r="D415" s="228" t="s">
        <v>164</v>
      </c>
      <c r="E415" s="42"/>
      <c r="F415" s="229" t="s">
        <v>1053</v>
      </c>
      <c r="G415" s="42"/>
      <c r="H415" s="42"/>
      <c r="I415" s="230"/>
      <c r="J415" s="42"/>
      <c r="K415" s="42"/>
      <c r="L415" s="46"/>
      <c r="M415" s="231"/>
      <c r="N415" s="232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164</v>
      </c>
      <c r="AU415" s="19" t="s">
        <v>88</v>
      </c>
    </row>
    <row r="416" s="14" customFormat="1">
      <c r="A416" s="14"/>
      <c r="B416" s="244"/>
      <c r="C416" s="245"/>
      <c r="D416" s="235" t="s">
        <v>166</v>
      </c>
      <c r="E416" s="246" t="s">
        <v>21</v>
      </c>
      <c r="F416" s="247" t="s">
        <v>535</v>
      </c>
      <c r="G416" s="245"/>
      <c r="H416" s="248">
        <v>7.8600000000000003</v>
      </c>
      <c r="I416" s="249"/>
      <c r="J416" s="245"/>
      <c r="K416" s="245"/>
      <c r="L416" s="250"/>
      <c r="M416" s="251"/>
      <c r="N416" s="252"/>
      <c r="O416" s="252"/>
      <c r="P416" s="252"/>
      <c r="Q416" s="252"/>
      <c r="R416" s="252"/>
      <c r="S416" s="252"/>
      <c r="T416" s="25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4" t="s">
        <v>166</v>
      </c>
      <c r="AU416" s="254" t="s">
        <v>88</v>
      </c>
      <c r="AV416" s="14" t="s">
        <v>88</v>
      </c>
      <c r="AW416" s="14" t="s">
        <v>38</v>
      </c>
      <c r="AX416" s="14" t="s">
        <v>86</v>
      </c>
      <c r="AY416" s="254" t="s">
        <v>155</v>
      </c>
    </row>
    <row r="417" s="2" customFormat="1" ht="16.5" customHeight="1">
      <c r="A417" s="40"/>
      <c r="B417" s="41"/>
      <c r="C417" s="215" t="s">
        <v>1054</v>
      </c>
      <c r="D417" s="215" t="s">
        <v>157</v>
      </c>
      <c r="E417" s="216" t="s">
        <v>1055</v>
      </c>
      <c r="F417" s="217" t="s">
        <v>1056</v>
      </c>
      <c r="G417" s="218" t="s">
        <v>199</v>
      </c>
      <c r="H417" s="219">
        <v>7.8600000000000003</v>
      </c>
      <c r="I417" s="220"/>
      <c r="J417" s="221">
        <f>ROUND(I417*H417,2)</f>
        <v>0</v>
      </c>
      <c r="K417" s="217" t="s">
        <v>161</v>
      </c>
      <c r="L417" s="46"/>
      <c r="M417" s="222" t="s">
        <v>21</v>
      </c>
      <c r="N417" s="223" t="s">
        <v>50</v>
      </c>
      <c r="O417" s="86"/>
      <c r="P417" s="224">
        <f>O417*H417</f>
        <v>0</v>
      </c>
      <c r="Q417" s="224">
        <v>0.00042999999999999999</v>
      </c>
      <c r="R417" s="224">
        <f>Q417*H417</f>
        <v>0.0033798000000000001</v>
      </c>
      <c r="S417" s="224">
        <v>0</v>
      </c>
      <c r="T417" s="225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26" t="s">
        <v>255</v>
      </c>
      <c r="AT417" s="226" t="s">
        <v>157</v>
      </c>
      <c r="AU417" s="226" t="s">
        <v>88</v>
      </c>
      <c r="AY417" s="19" t="s">
        <v>155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19" t="s">
        <v>86</v>
      </c>
      <c r="BK417" s="227">
        <f>ROUND(I417*H417,2)</f>
        <v>0</v>
      </c>
      <c r="BL417" s="19" t="s">
        <v>255</v>
      </c>
      <c r="BM417" s="226" t="s">
        <v>1057</v>
      </c>
    </row>
    <row r="418" s="2" customFormat="1">
      <c r="A418" s="40"/>
      <c r="B418" s="41"/>
      <c r="C418" s="42"/>
      <c r="D418" s="228" t="s">
        <v>164</v>
      </c>
      <c r="E418" s="42"/>
      <c r="F418" s="229" t="s">
        <v>1058</v>
      </c>
      <c r="G418" s="42"/>
      <c r="H418" s="42"/>
      <c r="I418" s="230"/>
      <c r="J418" s="42"/>
      <c r="K418" s="42"/>
      <c r="L418" s="46"/>
      <c r="M418" s="231"/>
      <c r="N418" s="232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164</v>
      </c>
      <c r="AU418" s="19" t="s">
        <v>88</v>
      </c>
    </row>
    <row r="419" s="14" customFormat="1">
      <c r="A419" s="14"/>
      <c r="B419" s="244"/>
      <c r="C419" s="245"/>
      <c r="D419" s="235" t="s">
        <v>166</v>
      </c>
      <c r="E419" s="246" t="s">
        <v>21</v>
      </c>
      <c r="F419" s="247" t="s">
        <v>535</v>
      </c>
      <c r="G419" s="245"/>
      <c r="H419" s="248">
        <v>7.8600000000000003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166</v>
      </c>
      <c r="AU419" s="254" t="s">
        <v>88</v>
      </c>
      <c r="AV419" s="14" t="s">
        <v>88</v>
      </c>
      <c r="AW419" s="14" t="s">
        <v>38</v>
      </c>
      <c r="AX419" s="14" t="s">
        <v>86</v>
      </c>
      <c r="AY419" s="254" t="s">
        <v>155</v>
      </c>
    </row>
    <row r="420" s="2" customFormat="1" ht="16.5" customHeight="1">
      <c r="A420" s="40"/>
      <c r="B420" s="41"/>
      <c r="C420" s="215" t="s">
        <v>1059</v>
      </c>
      <c r="D420" s="215" t="s">
        <v>157</v>
      </c>
      <c r="E420" s="216" t="s">
        <v>1060</v>
      </c>
      <c r="F420" s="217" t="s">
        <v>1061</v>
      </c>
      <c r="G420" s="218" t="s">
        <v>199</v>
      </c>
      <c r="H420" s="219">
        <v>7.8600000000000003</v>
      </c>
      <c r="I420" s="220"/>
      <c r="J420" s="221">
        <f>ROUND(I420*H420,2)</f>
        <v>0</v>
      </c>
      <c r="K420" s="217" t="s">
        <v>21</v>
      </c>
      <c r="L420" s="46"/>
      <c r="M420" s="222" t="s">
        <v>21</v>
      </c>
      <c r="N420" s="223" t="s">
        <v>50</v>
      </c>
      <c r="O420" s="86"/>
      <c r="P420" s="224">
        <f>O420*H420</f>
        <v>0</v>
      </c>
      <c r="Q420" s="224">
        <v>0.00106</v>
      </c>
      <c r="R420" s="224">
        <f>Q420*H420</f>
        <v>0.0083315999999999998</v>
      </c>
      <c r="S420" s="224">
        <v>0</v>
      </c>
      <c r="T420" s="225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26" t="s">
        <v>255</v>
      </c>
      <c r="AT420" s="226" t="s">
        <v>157</v>
      </c>
      <c r="AU420" s="226" t="s">
        <v>88</v>
      </c>
      <c r="AY420" s="19" t="s">
        <v>155</v>
      </c>
      <c r="BE420" s="227">
        <f>IF(N420="základní",J420,0)</f>
        <v>0</v>
      </c>
      <c r="BF420" s="227">
        <f>IF(N420="snížená",J420,0)</f>
        <v>0</v>
      </c>
      <c r="BG420" s="227">
        <f>IF(N420="zákl. přenesená",J420,0)</f>
        <v>0</v>
      </c>
      <c r="BH420" s="227">
        <f>IF(N420="sníž. přenesená",J420,0)</f>
        <v>0</v>
      </c>
      <c r="BI420" s="227">
        <f>IF(N420="nulová",J420,0)</f>
        <v>0</v>
      </c>
      <c r="BJ420" s="19" t="s">
        <v>86</v>
      </c>
      <c r="BK420" s="227">
        <f>ROUND(I420*H420,2)</f>
        <v>0</v>
      </c>
      <c r="BL420" s="19" t="s">
        <v>255</v>
      </c>
      <c r="BM420" s="226" t="s">
        <v>1062</v>
      </c>
    </row>
    <row r="421" s="14" customFormat="1">
      <c r="A421" s="14"/>
      <c r="B421" s="244"/>
      <c r="C421" s="245"/>
      <c r="D421" s="235" t="s">
        <v>166</v>
      </c>
      <c r="E421" s="246" t="s">
        <v>21</v>
      </c>
      <c r="F421" s="247" t="s">
        <v>535</v>
      </c>
      <c r="G421" s="245"/>
      <c r="H421" s="248">
        <v>7.8600000000000003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166</v>
      </c>
      <c r="AU421" s="254" t="s">
        <v>88</v>
      </c>
      <c r="AV421" s="14" t="s">
        <v>88</v>
      </c>
      <c r="AW421" s="14" t="s">
        <v>38</v>
      </c>
      <c r="AX421" s="14" t="s">
        <v>86</v>
      </c>
      <c r="AY421" s="254" t="s">
        <v>155</v>
      </c>
    </row>
    <row r="422" s="12" customFormat="1" ht="25.92" customHeight="1">
      <c r="A422" s="12"/>
      <c r="B422" s="199"/>
      <c r="C422" s="200"/>
      <c r="D422" s="201" t="s">
        <v>78</v>
      </c>
      <c r="E422" s="202" t="s">
        <v>406</v>
      </c>
      <c r="F422" s="202" t="s">
        <v>407</v>
      </c>
      <c r="G422" s="200"/>
      <c r="H422" s="200"/>
      <c r="I422" s="203"/>
      <c r="J422" s="204">
        <f>BK422</f>
        <v>0</v>
      </c>
      <c r="K422" s="200"/>
      <c r="L422" s="205"/>
      <c r="M422" s="206"/>
      <c r="N422" s="207"/>
      <c r="O422" s="207"/>
      <c r="P422" s="208">
        <f>P423</f>
        <v>0</v>
      </c>
      <c r="Q422" s="207"/>
      <c r="R422" s="208">
        <f>R423</f>
        <v>0</v>
      </c>
      <c r="S422" s="207"/>
      <c r="T422" s="209">
        <f>T423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10" t="s">
        <v>162</v>
      </c>
      <c r="AT422" s="211" t="s">
        <v>78</v>
      </c>
      <c r="AU422" s="211" t="s">
        <v>79</v>
      </c>
      <c r="AY422" s="210" t="s">
        <v>155</v>
      </c>
      <c r="BK422" s="212">
        <f>BK423</f>
        <v>0</v>
      </c>
    </row>
    <row r="423" s="2" customFormat="1" ht="33" customHeight="1">
      <c r="A423" s="40"/>
      <c r="B423" s="41"/>
      <c r="C423" s="215" t="s">
        <v>1063</v>
      </c>
      <c r="D423" s="215" t="s">
        <v>157</v>
      </c>
      <c r="E423" s="216" t="s">
        <v>1064</v>
      </c>
      <c r="F423" s="217" t="s">
        <v>1065</v>
      </c>
      <c r="G423" s="218" t="s">
        <v>411</v>
      </c>
      <c r="H423" s="219">
        <v>40</v>
      </c>
      <c r="I423" s="220"/>
      <c r="J423" s="221">
        <f>ROUND(I423*H423,2)</f>
        <v>0</v>
      </c>
      <c r="K423" s="217" t="s">
        <v>21</v>
      </c>
      <c r="L423" s="46"/>
      <c r="M423" s="292" t="s">
        <v>21</v>
      </c>
      <c r="N423" s="293" t="s">
        <v>50</v>
      </c>
      <c r="O423" s="279"/>
      <c r="P423" s="294">
        <f>O423*H423</f>
        <v>0</v>
      </c>
      <c r="Q423" s="294">
        <v>0</v>
      </c>
      <c r="R423" s="294">
        <f>Q423*H423</f>
        <v>0</v>
      </c>
      <c r="S423" s="294">
        <v>0</v>
      </c>
      <c r="T423" s="295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26" t="s">
        <v>412</v>
      </c>
      <c r="AT423" s="226" t="s">
        <v>157</v>
      </c>
      <c r="AU423" s="226" t="s">
        <v>86</v>
      </c>
      <c r="AY423" s="19" t="s">
        <v>155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19" t="s">
        <v>86</v>
      </c>
      <c r="BK423" s="227">
        <f>ROUND(I423*H423,2)</f>
        <v>0</v>
      </c>
      <c r="BL423" s="19" t="s">
        <v>412</v>
      </c>
      <c r="BM423" s="226" t="s">
        <v>1066</v>
      </c>
    </row>
    <row r="424" s="2" customFormat="1" ht="6.96" customHeight="1">
      <c r="A424" s="40"/>
      <c r="B424" s="61"/>
      <c r="C424" s="62"/>
      <c r="D424" s="62"/>
      <c r="E424" s="62"/>
      <c r="F424" s="62"/>
      <c r="G424" s="62"/>
      <c r="H424" s="62"/>
      <c r="I424" s="62"/>
      <c r="J424" s="62"/>
      <c r="K424" s="62"/>
      <c r="L424" s="46"/>
      <c r="M424" s="40"/>
      <c r="O424" s="40"/>
      <c r="P424" s="40"/>
      <c r="Q424" s="40"/>
      <c r="R424" s="40"/>
      <c r="S424" s="40"/>
      <c r="T424" s="40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</row>
  </sheetData>
  <sheetProtection sheet="1" autoFilter="0" formatColumns="0" formatRows="0" objects="1" scenarios="1" spinCount="100000" saltValue="E3J5NSTuKQK/s30glmxCOjflKhLOfdzKOXYvLrVyskzvdVz9JSoWXzDphrM0LrN1muno7fwBA7L63QXs1BjSlw==" hashValue="gWiQX6xQ0yWLHUi1qy/dyRwljzphjMA96INpPzKGkGYFQnJ43M/s5fG2DgH5CcY29MMqNRCp8bFZH6SwGQwAGg==" algorithmName="SHA-512" password="CC35"/>
  <autoFilter ref="C103:K4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2:H92"/>
    <mergeCell ref="E94:H94"/>
    <mergeCell ref="E96:H96"/>
    <mergeCell ref="L2:V2"/>
  </mergeCells>
  <hyperlinks>
    <hyperlink ref="F108" r:id="rId1" display="https://podminky.urs.cz/item/CS_URS_2022_02/174151101"/>
    <hyperlink ref="F119" r:id="rId2" display="https://podminky.urs.cz/item/CS_URS_2022_02/273322511"/>
    <hyperlink ref="F122" r:id="rId3" display="https://podminky.urs.cz/item/CS_URS_2022_02/273351121"/>
    <hyperlink ref="F125" r:id="rId4" display="https://podminky.urs.cz/item/CS_URS_2022_02/273351122"/>
    <hyperlink ref="F127" r:id="rId5" display="https://podminky.urs.cz/item/CS_URS_2022_02/273361821"/>
    <hyperlink ref="F131" r:id="rId6" display="https://podminky.urs.cz/item/CS_URS_2022_02/311271511"/>
    <hyperlink ref="F136" r:id="rId7" display="https://podminky.urs.cz/item/CS_URS_2022_02/317121251"/>
    <hyperlink ref="F141" r:id="rId8" display="https://podminky.urs.cz/item/CS_URS_2022_02/317121351"/>
    <hyperlink ref="F148" r:id="rId9" display="https://podminky.urs.cz/item/CS_URS_2022_02/342291131"/>
    <hyperlink ref="F151" r:id="rId10" display="https://podminky.urs.cz/item/CS_URS_2022_02/380321552"/>
    <hyperlink ref="F161" r:id="rId11" display="https://podminky.urs.cz/item/CS_URS_2022_02/380356231"/>
    <hyperlink ref="F166" r:id="rId12" display="https://podminky.urs.cz/item/CS_URS_2022_02/380356232"/>
    <hyperlink ref="F168" r:id="rId13" display="https://podminky.urs.cz/item/CS_URS_2022_02/380361006"/>
    <hyperlink ref="F174" r:id="rId14" display="https://podminky.urs.cz/item/CS_URS_2022_02/411321414"/>
    <hyperlink ref="F180" r:id="rId15" display="https://podminky.urs.cz/item/CS_URS_2022_02/457311118"/>
    <hyperlink ref="F190" r:id="rId16" display="https://podminky.urs.cz/item/CS_URS_2022_02/457311191"/>
    <hyperlink ref="F193" r:id="rId17" display="https://podminky.urs.cz/item/CS_URS_2022_02/631319012"/>
    <hyperlink ref="F196" r:id="rId18" display="https://podminky.urs.cz/item/CS_URS_2022_02/631319173"/>
    <hyperlink ref="F199" r:id="rId19" display="https://podminky.urs.cz/item/CS_URS_2022_02/631362021"/>
    <hyperlink ref="F204" r:id="rId20" display="https://podminky.urs.cz/item/CS_URS_2022_02/612131101"/>
    <hyperlink ref="F209" r:id="rId21" display="https://podminky.urs.cz/item/CS_URS_2022_02/612331161"/>
    <hyperlink ref="F212" r:id="rId22" display="https://podminky.urs.cz/item/CS_URS_2022_02/631311113"/>
    <hyperlink ref="F217" r:id="rId23" display="https://podminky.urs.cz/item/CS_URS_2022_02/631311125"/>
    <hyperlink ref="F220" r:id="rId24" display="https://podminky.urs.cz/item/CS_URS_2022_02/631319011"/>
    <hyperlink ref="F223" r:id="rId25" display="https://podminky.urs.cz/item/CS_URS_2022_02/631319012"/>
    <hyperlink ref="F225" r:id="rId26" display="https://podminky.urs.cz/item/CS_URS_2022_02/631319173"/>
    <hyperlink ref="F228" r:id="rId27" display="https://podminky.urs.cz/item/CS_URS_2022_02/631362021"/>
    <hyperlink ref="F232" r:id="rId28" display="https://podminky.urs.cz/item/CS_URS_2022_02/632481213"/>
    <hyperlink ref="F237" r:id="rId29" display="https://podminky.urs.cz/item/CS_URS_2022_02/634662113"/>
    <hyperlink ref="F240" r:id="rId30" display="https://podminky.urs.cz/item/CS_URS_2022_02/635111115"/>
    <hyperlink ref="F244" r:id="rId31" display="https://podminky.urs.cz/item/CS_URS_2022_02/949101112"/>
    <hyperlink ref="F246" r:id="rId32" display="https://podminky.urs.cz/item/CS_URS_2022_02/952901111"/>
    <hyperlink ref="F269" r:id="rId33" display="https://podminky.urs.cz/item/CS_URS_2022_02/998018002"/>
    <hyperlink ref="F273" r:id="rId34" display="https://podminky.urs.cz/item/CS_URS_2022_02/711111001"/>
    <hyperlink ref="F276" r:id="rId35" display="https://podminky.urs.cz/item/CS_URS_2022_02/711111002"/>
    <hyperlink ref="F282" r:id="rId36" display="https://podminky.urs.cz/item/CS_URS_2022_02/711112001"/>
    <hyperlink ref="F288" r:id="rId37" display="https://podminky.urs.cz/item/CS_URS_2022_02/711131111"/>
    <hyperlink ref="F294" r:id="rId38" display="https://podminky.urs.cz/item/CS_URS_2022_02/711141559"/>
    <hyperlink ref="F299" r:id="rId39" display="https://podminky.urs.cz/item/CS_URS_2022_02/711142559"/>
    <hyperlink ref="F306" r:id="rId40" display="https://podminky.urs.cz/item/CS_URS_2022_02/711159111"/>
    <hyperlink ref="F311" r:id="rId41" display="https://podminky.urs.cz/item/CS_URS_2022_02/711491172"/>
    <hyperlink ref="F314" r:id="rId42" display="https://podminky.urs.cz/item/CS_URS_2022_02/711491272"/>
    <hyperlink ref="F319" r:id="rId43" display="https://podminky.urs.cz/item/CS_URS_2022_02/711831112"/>
    <hyperlink ref="F325" r:id="rId44" display="https://podminky.urs.cz/item/CS_URS_2022_02/998711102"/>
    <hyperlink ref="F327" r:id="rId45" display="https://podminky.urs.cz/item/CS_URS_2022_02/998711181"/>
    <hyperlink ref="F341" r:id="rId46" display="https://podminky.urs.cz/item/CS_URS_2022_02/998763302"/>
    <hyperlink ref="F343" r:id="rId47" display="https://podminky.urs.cz/item/CS_URS_2022_02/998763381"/>
    <hyperlink ref="F355" r:id="rId48" display="https://podminky.urs.cz/item/CS_URS_2022_02/777111101"/>
    <hyperlink ref="F360" r:id="rId49" display="https://podminky.urs.cz/item/CS_URS_2022_02/777111111"/>
    <hyperlink ref="F363" r:id="rId50" display="https://podminky.urs.cz/item/CS_URS_2022_02/777121115"/>
    <hyperlink ref="F366" r:id="rId51" display="https://podminky.urs.cz/item/CS_URS_2022_02/777131105"/>
    <hyperlink ref="F369" r:id="rId52" display="https://podminky.urs.cz/item/CS_URS_2022_02/777131125"/>
    <hyperlink ref="F372" r:id="rId53" display="https://podminky.urs.cz/item/CS_URS_2022_02/777611131"/>
    <hyperlink ref="F375" r:id="rId54" display="https://podminky.urs.cz/item/CS_URS_2022_02/777612103"/>
    <hyperlink ref="F378" r:id="rId55" display="https://podminky.urs.cz/item/CS_URS_2022_02/777612105"/>
    <hyperlink ref="F383" r:id="rId56" display="https://podminky.urs.cz/item/CS_URS_2022_02/998777102"/>
    <hyperlink ref="F385" r:id="rId57" display="https://podminky.urs.cz/item/CS_URS_2022_02/998777181"/>
    <hyperlink ref="F395" r:id="rId58" display="https://podminky.urs.cz/item/CS_URS_2022_02/784181105"/>
    <hyperlink ref="F402" r:id="rId59" display="https://podminky.urs.cz/item/CS_URS_2022_02/784211103"/>
    <hyperlink ref="F405" r:id="rId60" display="https://podminky.urs.cz/item/CS_URS_2022_02/784211165"/>
    <hyperlink ref="F411" r:id="rId61" display="https://podminky.urs.cz/item/CS_URS_2022_02/789325311"/>
    <hyperlink ref="F415" r:id="rId62" display="https://podminky.urs.cz/item/CS_URS_2022_02/789325316"/>
    <hyperlink ref="F418" r:id="rId63" display="https://podminky.urs.cz/item/CS_URS_2022_02/7893253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88</v>
      </c>
    </row>
    <row r="4" s="1" customFormat="1" ht="24.96" customHeight="1">
      <c r="B4" s="22"/>
      <c r="D4" s="143" t="s">
        <v>122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26.25" customHeight="1">
      <c r="B7" s="22"/>
      <c r="E7" s="146" t="str">
        <f>'Rekapitulace stavby'!K6</f>
        <v>D.2.8 - PŘEDINVESTICE - ENERGOCENTRUM (ZE STAVBY REKONSTRUKCE A STAVEBNÍ ÚPRAVY MĚSTSKÉHO PLAVECKÉHO BAZÉNU V LIBERCI)</v>
      </c>
      <c r="F7" s="145"/>
      <c r="G7" s="145"/>
      <c r="H7" s="145"/>
      <c r="L7" s="22"/>
    </row>
    <row r="8" s="1" customFormat="1" ht="12" customHeight="1">
      <c r="B8" s="22"/>
      <c r="D8" s="145" t="s">
        <v>125</v>
      </c>
      <c r="L8" s="22"/>
    </row>
    <row r="9" s="2" customFormat="1" ht="16.5" customHeight="1">
      <c r="A9" s="40"/>
      <c r="B9" s="46"/>
      <c r="C9" s="40"/>
      <c r="D9" s="40"/>
      <c r="E9" s="146" t="s">
        <v>1067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127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1068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21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22</v>
      </c>
      <c r="E14" s="40"/>
      <c r="F14" s="135" t="s">
        <v>23</v>
      </c>
      <c r="G14" s="40"/>
      <c r="H14" s="40"/>
      <c r="I14" s="145" t="s">
        <v>24</v>
      </c>
      <c r="J14" s="149" t="str">
        <f>'Rekapitulace stavby'!AN8</f>
        <v>10. 10. 2022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26</v>
      </c>
      <c r="E16" s="40"/>
      <c r="F16" s="40"/>
      <c r="G16" s="40"/>
      <c r="H16" s="40"/>
      <c r="I16" s="145" t="s">
        <v>27</v>
      </c>
      <c r="J16" s="135" t="s">
        <v>28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29</v>
      </c>
      <c r="F17" s="40"/>
      <c r="G17" s="40"/>
      <c r="H17" s="40"/>
      <c r="I17" s="145" t="s">
        <v>30</v>
      </c>
      <c r="J17" s="135" t="s">
        <v>31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32</v>
      </c>
      <c r="E19" s="40"/>
      <c r="F19" s="40"/>
      <c r="G19" s="40"/>
      <c r="H19" s="40"/>
      <c r="I19" s="145" t="s">
        <v>27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30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34</v>
      </c>
      <c r="E22" s="40"/>
      <c r="F22" s="40"/>
      <c r="G22" s="40"/>
      <c r="H22" s="40"/>
      <c r="I22" s="145" t="s">
        <v>27</v>
      </c>
      <c r="J22" s="135" t="s">
        <v>35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36</v>
      </c>
      <c r="F23" s="40"/>
      <c r="G23" s="40"/>
      <c r="H23" s="40"/>
      <c r="I23" s="145" t="s">
        <v>30</v>
      </c>
      <c r="J23" s="135" t="s">
        <v>37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39</v>
      </c>
      <c r="E25" s="40"/>
      <c r="F25" s="40"/>
      <c r="G25" s="40"/>
      <c r="H25" s="40"/>
      <c r="I25" s="145" t="s">
        <v>27</v>
      </c>
      <c r="J25" s="135" t="str">
        <f>IF('Rekapitulace stavby'!AN19="","",'Rekapitulace stavby'!AN19)</f>
        <v>25415751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>PROPOS Liberec s.r.o.</v>
      </c>
      <c r="F26" s="40"/>
      <c r="G26" s="40"/>
      <c r="H26" s="40"/>
      <c r="I26" s="145" t="s">
        <v>30</v>
      </c>
      <c r="J26" s="135" t="str">
        <f>IF('Rekapitulace stavby'!AN20="","",'Rekapitulace stavby'!AN20)</f>
        <v>CZ25415751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43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21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45</v>
      </c>
      <c r="E32" s="40"/>
      <c r="F32" s="40"/>
      <c r="G32" s="40"/>
      <c r="H32" s="40"/>
      <c r="I32" s="40"/>
      <c r="J32" s="156">
        <f>ROUND(J86,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47</v>
      </c>
      <c r="G34" s="40"/>
      <c r="H34" s="40"/>
      <c r="I34" s="157" t="s">
        <v>46</v>
      </c>
      <c r="J34" s="157" t="s">
        <v>48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49</v>
      </c>
      <c r="E35" s="145" t="s">
        <v>50</v>
      </c>
      <c r="F35" s="159">
        <f>ROUND((SUM(BE86:BE88)),  2)</f>
        <v>0</v>
      </c>
      <c r="G35" s="40"/>
      <c r="H35" s="40"/>
      <c r="I35" s="160">
        <v>0.20999999999999999</v>
      </c>
      <c r="J35" s="159">
        <f>ROUND(((SUM(BE86:BE88))*I35),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51</v>
      </c>
      <c r="F36" s="159">
        <f>ROUND((SUM(BF86:BF88)),  2)</f>
        <v>0</v>
      </c>
      <c r="G36" s="40"/>
      <c r="H36" s="40"/>
      <c r="I36" s="160">
        <v>0.14999999999999999</v>
      </c>
      <c r="J36" s="159">
        <f>ROUND(((SUM(BF86:BF88))*I36),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52</v>
      </c>
      <c r="F37" s="159">
        <f>ROUND((SUM(BG86:BG88)),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53</v>
      </c>
      <c r="F38" s="159">
        <f>ROUND((SUM(BH86:BH88)),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54</v>
      </c>
      <c r="F39" s="159">
        <f>ROUND((SUM(BI86:BI88)),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55</v>
      </c>
      <c r="E41" s="163"/>
      <c r="F41" s="163"/>
      <c r="G41" s="164" t="s">
        <v>56</v>
      </c>
      <c r="H41" s="165" t="s">
        <v>57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129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2" t="str">
        <f>E7</f>
        <v>D.2.8 - PŘEDINVESTICE - ENERGOCENTRUM (ZE STAVBY REKONSTRUKCE A STAVEBNÍ ÚPRAVY MĚSTSKÉHO PLAVECKÉHO BAZÉNU V LIBERCI)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1067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ZTI - Zdravotně technické instalace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Tržní náměstí 1338, 460 01 Liberec</v>
      </c>
      <c r="G56" s="42"/>
      <c r="H56" s="42"/>
      <c r="I56" s="34" t="s">
        <v>24</v>
      </c>
      <c r="J56" s="74" t="str">
        <f>IF(J14="","",J14)</f>
        <v>10. 10. 2022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26</v>
      </c>
      <c r="D58" s="42"/>
      <c r="E58" s="42"/>
      <c r="F58" s="29" t="str">
        <f>E17</f>
        <v>STATUTÁRNÍ MĚSTO LIBEREC</v>
      </c>
      <c r="G58" s="42"/>
      <c r="H58" s="42"/>
      <c r="I58" s="34" t="s">
        <v>34</v>
      </c>
      <c r="J58" s="38" t="str">
        <f>E23</f>
        <v>ATELIER 11 HRADEC KRÁLOVÉ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32</v>
      </c>
      <c r="D59" s="42"/>
      <c r="E59" s="42"/>
      <c r="F59" s="29" t="str">
        <f>IF(E20="","",E20)</f>
        <v>Vyplň údaj</v>
      </c>
      <c r="G59" s="42"/>
      <c r="H59" s="42"/>
      <c r="I59" s="34" t="s">
        <v>39</v>
      </c>
      <c r="J59" s="38" t="str">
        <f>E26</f>
        <v>PROPOS Liberec s.r.o.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77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132</v>
      </c>
    </row>
    <row r="64" s="9" customFormat="1" ht="24.96" customHeight="1">
      <c r="A64" s="9"/>
      <c r="B64" s="177"/>
      <c r="C64" s="178"/>
      <c r="D64" s="179" t="s">
        <v>1069</v>
      </c>
      <c r="E64" s="180"/>
      <c r="F64" s="180"/>
      <c r="G64" s="180"/>
      <c r="H64" s="180"/>
      <c r="I64" s="180"/>
      <c r="J64" s="181">
        <f>J87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140</v>
      </c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6.25" customHeight="1">
      <c r="A74" s="40"/>
      <c r="B74" s="41"/>
      <c r="C74" s="42"/>
      <c r="D74" s="42"/>
      <c r="E74" s="172" t="str">
        <f>E7</f>
        <v>D.2.8 - PŘEDINVESTICE - ENERGOCENTRUM (ZE STAVBY REKONSTRUKCE A STAVEBNÍ ÚPRAVY MĚSTSKÉHO PLAVECKÉHO BAZÉNU V LIBERCI)</v>
      </c>
      <c r="F74" s="34"/>
      <c r="G74" s="34"/>
      <c r="H74" s="34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125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2" t="s">
        <v>1067</v>
      </c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127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ZTI - Zdravotně technické instalace</v>
      </c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F14</f>
        <v>Tržní náměstí 1338, 460 01 Liberec</v>
      </c>
      <c r="G80" s="42"/>
      <c r="H80" s="42"/>
      <c r="I80" s="34" t="s">
        <v>24</v>
      </c>
      <c r="J80" s="74" t="str">
        <f>IF(J14="","",J14)</f>
        <v>10. 10. 2022</v>
      </c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4" t="s">
        <v>26</v>
      </c>
      <c r="D82" s="42"/>
      <c r="E82" s="42"/>
      <c r="F82" s="29" t="str">
        <f>E17</f>
        <v>STATUTÁRNÍ MĚSTO LIBEREC</v>
      </c>
      <c r="G82" s="42"/>
      <c r="H82" s="42"/>
      <c r="I82" s="34" t="s">
        <v>34</v>
      </c>
      <c r="J82" s="38" t="str">
        <f>E23</f>
        <v>ATELIER 11 HRADEC KRÁLOVÉ s.r.o.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32</v>
      </c>
      <c r="D83" s="42"/>
      <c r="E83" s="42"/>
      <c r="F83" s="29" t="str">
        <f>IF(E20="","",E20)</f>
        <v>Vyplň údaj</v>
      </c>
      <c r="G83" s="42"/>
      <c r="H83" s="42"/>
      <c r="I83" s="34" t="s">
        <v>39</v>
      </c>
      <c r="J83" s="38" t="str">
        <f>E26</f>
        <v>PROPOS Liberec s.r.o.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8"/>
      <c r="B85" s="189"/>
      <c r="C85" s="190" t="s">
        <v>141</v>
      </c>
      <c r="D85" s="191" t="s">
        <v>64</v>
      </c>
      <c r="E85" s="191" t="s">
        <v>60</v>
      </c>
      <c r="F85" s="191" t="s">
        <v>61</v>
      </c>
      <c r="G85" s="191" t="s">
        <v>142</v>
      </c>
      <c r="H85" s="191" t="s">
        <v>143</v>
      </c>
      <c r="I85" s="191" t="s">
        <v>144</v>
      </c>
      <c r="J85" s="191" t="s">
        <v>131</v>
      </c>
      <c r="K85" s="192" t="s">
        <v>145</v>
      </c>
      <c r="L85" s="193"/>
      <c r="M85" s="94" t="s">
        <v>21</v>
      </c>
      <c r="N85" s="95" t="s">
        <v>49</v>
      </c>
      <c r="O85" s="95" t="s">
        <v>146</v>
      </c>
      <c r="P85" s="95" t="s">
        <v>147</v>
      </c>
      <c r="Q85" s="95" t="s">
        <v>148</v>
      </c>
      <c r="R85" s="95" t="s">
        <v>149</v>
      </c>
      <c r="S85" s="95" t="s">
        <v>150</v>
      </c>
      <c r="T85" s="96" t="s">
        <v>151</v>
      </c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</row>
    <row r="86" s="2" customFormat="1" ht="22.8" customHeight="1">
      <c r="A86" s="40"/>
      <c r="B86" s="41"/>
      <c r="C86" s="101" t="s">
        <v>152</v>
      </c>
      <c r="D86" s="42"/>
      <c r="E86" s="42"/>
      <c r="F86" s="42"/>
      <c r="G86" s="42"/>
      <c r="H86" s="42"/>
      <c r="I86" s="42"/>
      <c r="J86" s="194">
        <f>BK86</f>
        <v>0</v>
      </c>
      <c r="K86" s="42"/>
      <c r="L86" s="46"/>
      <c r="M86" s="97"/>
      <c r="N86" s="195"/>
      <c r="O86" s="98"/>
      <c r="P86" s="196">
        <f>P87</f>
        <v>0</v>
      </c>
      <c r="Q86" s="98"/>
      <c r="R86" s="196">
        <f>R87</f>
        <v>0</v>
      </c>
      <c r="S86" s="98"/>
      <c r="T86" s="197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78</v>
      </c>
      <c r="AU86" s="19" t="s">
        <v>132</v>
      </c>
      <c r="BK86" s="198">
        <f>BK87</f>
        <v>0</v>
      </c>
    </row>
    <row r="87" s="12" customFormat="1" ht="25.92" customHeight="1">
      <c r="A87" s="12"/>
      <c r="B87" s="199"/>
      <c r="C87" s="200"/>
      <c r="D87" s="201" t="s">
        <v>78</v>
      </c>
      <c r="E87" s="202" t="s">
        <v>930</v>
      </c>
      <c r="F87" s="202" t="s">
        <v>1070</v>
      </c>
      <c r="G87" s="200"/>
      <c r="H87" s="200"/>
      <c r="I87" s="203"/>
      <c r="J87" s="204">
        <f>BK87</f>
        <v>0</v>
      </c>
      <c r="K87" s="200"/>
      <c r="L87" s="205"/>
      <c r="M87" s="206"/>
      <c r="N87" s="207"/>
      <c r="O87" s="207"/>
      <c r="P87" s="208">
        <f>P88</f>
        <v>0</v>
      </c>
      <c r="Q87" s="207"/>
      <c r="R87" s="208">
        <f>R88</f>
        <v>0</v>
      </c>
      <c r="S87" s="207"/>
      <c r="T87" s="209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88</v>
      </c>
      <c r="AT87" s="211" t="s">
        <v>78</v>
      </c>
      <c r="AU87" s="211" t="s">
        <v>79</v>
      </c>
      <c r="AY87" s="210" t="s">
        <v>155</v>
      </c>
      <c r="BK87" s="212">
        <f>BK88</f>
        <v>0</v>
      </c>
    </row>
    <row r="88" s="2" customFormat="1" ht="16.5" customHeight="1">
      <c r="A88" s="40"/>
      <c r="B88" s="41"/>
      <c r="C88" s="215" t="s">
        <v>86</v>
      </c>
      <c r="D88" s="215" t="s">
        <v>157</v>
      </c>
      <c r="E88" s="216" t="s">
        <v>1071</v>
      </c>
      <c r="F88" s="217" t="s">
        <v>1072</v>
      </c>
      <c r="G88" s="218" t="s">
        <v>335</v>
      </c>
      <c r="H88" s="219">
        <v>1</v>
      </c>
      <c r="I88" s="220"/>
      <c r="J88" s="221">
        <f>ROUND(I88*H88,2)</f>
        <v>0</v>
      </c>
      <c r="K88" s="217" t="s">
        <v>21</v>
      </c>
      <c r="L88" s="46"/>
      <c r="M88" s="292" t="s">
        <v>21</v>
      </c>
      <c r="N88" s="293" t="s">
        <v>50</v>
      </c>
      <c r="O88" s="279"/>
      <c r="P88" s="294">
        <f>O88*H88</f>
        <v>0</v>
      </c>
      <c r="Q88" s="294">
        <v>0</v>
      </c>
      <c r="R88" s="294">
        <f>Q88*H88</f>
        <v>0</v>
      </c>
      <c r="S88" s="294">
        <v>0</v>
      </c>
      <c r="T88" s="29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6" t="s">
        <v>255</v>
      </c>
      <c r="AT88" s="226" t="s">
        <v>157</v>
      </c>
      <c r="AU88" s="226" t="s">
        <v>86</v>
      </c>
      <c r="AY88" s="19" t="s">
        <v>155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9" t="s">
        <v>86</v>
      </c>
      <c r="BK88" s="227">
        <f>ROUND(I88*H88,2)</f>
        <v>0</v>
      </c>
      <c r="BL88" s="19" t="s">
        <v>255</v>
      </c>
      <c r="BM88" s="226" t="s">
        <v>1073</v>
      </c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46"/>
      <c r="M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</sheetData>
  <sheetProtection sheet="1" autoFilter="0" formatColumns="0" formatRows="0" objects="1" scenarios="1" spinCount="100000" saltValue="Xe5tIt973SxTAnhXxk0f6ikPo8eMyV2a0NEmpwUn+rvUXhtnw/NfbHRcsrBHQxDz/1pVwkbbeUzguVj+Cv4YEg==" hashValue="9Vc6TnsMZw61Un71nm3vzZjyBJvxzn5CBgZSTuF9eyHV/r/bronq4bAsHKwKaL4LUy3TANJ84rnqoOJfQ9txrw==" algorithmName="SHA-512" password="CC35"/>
  <autoFilter ref="C85:K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88</v>
      </c>
    </row>
    <row r="4" s="1" customFormat="1" ht="24.96" customHeight="1">
      <c r="B4" s="22"/>
      <c r="D4" s="143" t="s">
        <v>122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26.25" customHeight="1">
      <c r="B7" s="22"/>
      <c r="E7" s="146" t="str">
        <f>'Rekapitulace stavby'!K6</f>
        <v>D.2.8 - PŘEDINVESTICE - ENERGOCENTRUM (ZE STAVBY REKONSTRUKCE A STAVEBNÍ ÚPRAVY MĚSTSKÉHO PLAVECKÉHO BAZÉNU V LIBERCI)</v>
      </c>
      <c r="F7" s="145"/>
      <c r="G7" s="145"/>
      <c r="H7" s="145"/>
      <c r="L7" s="22"/>
    </row>
    <row r="8" s="1" customFormat="1" ht="12" customHeight="1">
      <c r="B8" s="22"/>
      <c r="D8" s="145" t="s">
        <v>125</v>
      </c>
      <c r="L8" s="22"/>
    </row>
    <row r="9" s="2" customFormat="1" ht="16.5" customHeight="1">
      <c r="A9" s="40"/>
      <c r="B9" s="46"/>
      <c r="C9" s="40"/>
      <c r="D9" s="40"/>
      <c r="E9" s="146" t="s">
        <v>1067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127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1074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21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22</v>
      </c>
      <c r="E14" s="40"/>
      <c r="F14" s="135" t="s">
        <v>23</v>
      </c>
      <c r="G14" s="40"/>
      <c r="H14" s="40"/>
      <c r="I14" s="145" t="s">
        <v>24</v>
      </c>
      <c r="J14" s="149" t="str">
        <f>'Rekapitulace stavby'!AN8</f>
        <v>10. 10. 2022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26</v>
      </c>
      <c r="E16" s="40"/>
      <c r="F16" s="40"/>
      <c r="G16" s="40"/>
      <c r="H16" s="40"/>
      <c r="I16" s="145" t="s">
        <v>27</v>
      </c>
      <c r="J16" s="135" t="s">
        <v>28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29</v>
      </c>
      <c r="F17" s="40"/>
      <c r="G17" s="40"/>
      <c r="H17" s="40"/>
      <c r="I17" s="145" t="s">
        <v>30</v>
      </c>
      <c r="J17" s="135" t="s">
        <v>31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32</v>
      </c>
      <c r="E19" s="40"/>
      <c r="F19" s="40"/>
      <c r="G19" s="40"/>
      <c r="H19" s="40"/>
      <c r="I19" s="145" t="s">
        <v>27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30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34</v>
      </c>
      <c r="E22" s="40"/>
      <c r="F22" s="40"/>
      <c r="G22" s="40"/>
      <c r="H22" s="40"/>
      <c r="I22" s="145" t="s">
        <v>27</v>
      </c>
      <c r="J22" s="135" t="s">
        <v>35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36</v>
      </c>
      <c r="F23" s="40"/>
      <c r="G23" s="40"/>
      <c r="H23" s="40"/>
      <c r="I23" s="145" t="s">
        <v>30</v>
      </c>
      <c r="J23" s="135" t="s">
        <v>37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39</v>
      </c>
      <c r="E25" s="40"/>
      <c r="F25" s="40"/>
      <c r="G25" s="40"/>
      <c r="H25" s="40"/>
      <c r="I25" s="145" t="s">
        <v>27</v>
      </c>
      <c r="J25" s="135" t="str">
        <f>IF('Rekapitulace stavby'!AN19="","",'Rekapitulace stavby'!AN19)</f>
        <v>25415751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>PROPOS Liberec s.r.o.</v>
      </c>
      <c r="F26" s="40"/>
      <c r="G26" s="40"/>
      <c r="H26" s="40"/>
      <c r="I26" s="145" t="s">
        <v>30</v>
      </c>
      <c r="J26" s="135" t="str">
        <f>IF('Rekapitulace stavby'!AN20="","",'Rekapitulace stavby'!AN20)</f>
        <v>CZ25415751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43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21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45</v>
      </c>
      <c r="E32" s="40"/>
      <c r="F32" s="40"/>
      <c r="G32" s="40"/>
      <c r="H32" s="40"/>
      <c r="I32" s="40"/>
      <c r="J32" s="156">
        <f>ROUND(J86,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47</v>
      </c>
      <c r="G34" s="40"/>
      <c r="H34" s="40"/>
      <c r="I34" s="157" t="s">
        <v>46</v>
      </c>
      <c r="J34" s="157" t="s">
        <v>48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49</v>
      </c>
      <c r="E35" s="145" t="s">
        <v>50</v>
      </c>
      <c r="F35" s="159">
        <f>ROUND((SUM(BE86:BE88)),  2)</f>
        <v>0</v>
      </c>
      <c r="G35" s="40"/>
      <c r="H35" s="40"/>
      <c r="I35" s="160">
        <v>0.20999999999999999</v>
      </c>
      <c r="J35" s="159">
        <f>ROUND(((SUM(BE86:BE88))*I35),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51</v>
      </c>
      <c r="F36" s="159">
        <f>ROUND((SUM(BF86:BF88)),  2)</f>
        <v>0</v>
      </c>
      <c r="G36" s="40"/>
      <c r="H36" s="40"/>
      <c r="I36" s="160">
        <v>0.14999999999999999</v>
      </c>
      <c r="J36" s="159">
        <f>ROUND(((SUM(BF86:BF88))*I36),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52</v>
      </c>
      <c r="F37" s="159">
        <f>ROUND((SUM(BG86:BG88)),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53</v>
      </c>
      <c r="F38" s="159">
        <f>ROUND((SUM(BH86:BH88)),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54</v>
      </c>
      <c r="F39" s="159">
        <f>ROUND((SUM(BI86:BI88)),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55</v>
      </c>
      <c r="E41" s="163"/>
      <c r="F41" s="163"/>
      <c r="G41" s="164" t="s">
        <v>56</v>
      </c>
      <c r="H41" s="165" t="s">
        <v>57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129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2" t="str">
        <f>E7</f>
        <v>D.2.8 - PŘEDINVESTICE - ENERGOCENTRUM (ZE STAVBY REKONSTRUKCE A STAVEBNÍ ÚPRAVY MĚSTSKÉHO PLAVECKÉHO BAZÉNU V LIBERCI)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1067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ÚT - Vytápění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Tržní náměstí 1338, 460 01 Liberec</v>
      </c>
      <c r="G56" s="42"/>
      <c r="H56" s="42"/>
      <c r="I56" s="34" t="s">
        <v>24</v>
      </c>
      <c r="J56" s="74" t="str">
        <f>IF(J14="","",J14)</f>
        <v>10. 10. 2022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26</v>
      </c>
      <c r="D58" s="42"/>
      <c r="E58" s="42"/>
      <c r="F58" s="29" t="str">
        <f>E17</f>
        <v>STATUTÁRNÍ MĚSTO LIBEREC</v>
      </c>
      <c r="G58" s="42"/>
      <c r="H58" s="42"/>
      <c r="I58" s="34" t="s">
        <v>34</v>
      </c>
      <c r="J58" s="38" t="str">
        <f>E23</f>
        <v>ATELIER 11 HRADEC KRÁLOVÉ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32</v>
      </c>
      <c r="D59" s="42"/>
      <c r="E59" s="42"/>
      <c r="F59" s="29" t="str">
        <f>IF(E20="","",E20)</f>
        <v>Vyplň údaj</v>
      </c>
      <c r="G59" s="42"/>
      <c r="H59" s="42"/>
      <c r="I59" s="34" t="s">
        <v>39</v>
      </c>
      <c r="J59" s="38" t="str">
        <f>E26</f>
        <v>PROPOS Liberec s.r.o.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77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132</v>
      </c>
    </row>
    <row r="64" s="9" customFormat="1" ht="24.96" customHeight="1">
      <c r="A64" s="9"/>
      <c r="B64" s="177"/>
      <c r="C64" s="178"/>
      <c r="D64" s="179" t="s">
        <v>1075</v>
      </c>
      <c r="E64" s="180"/>
      <c r="F64" s="180"/>
      <c r="G64" s="180"/>
      <c r="H64" s="180"/>
      <c r="I64" s="180"/>
      <c r="J64" s="181">
        <f>J87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140</v>
      </c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6.25" customHeight="1">
      <c r="A74" s="40"/>
      <c r="B74" s="41"/>
      <c r="C74" s="42"/>
      <c r="D74" s="42"/>
      <c r="E74" s="172" t="str">
        <f>E7</f>
        <v>D.2.8 - PŘEDINVESTICE - ENERGOCENTRUM (ZE STAVBY REKONSTRUKCE A STAVEBNÍ ÚPRAVY MĚSTSKÉHO PLAVECKÉHO BAZÉNU V LIBERCI)</v>
      </c>
      <c r="F74" s="34"/>
      <c r="G74" s="34"/>
      <c r="H74" s="34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125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2" t="s">
        <v>1067</v>
      </c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127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ÚT - Vytápění</v>
      </c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F14</f>
        <v>Tržní náměstí 1338, 460 01 Liberec</v>
      </c>
      <c r="G80" s="42"/>
      <c r="H80" s="42"/>
      <c r="I80" s="34" t="s">
        <v>24</v>
      </c>
      <c r="J80" s="74" t="str">
        <f>IF(J14="","",J14)</f>
        <v>10. 10. 2022</v>
      </c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4" t="s">
        <v>26</v>
      </c>
      <c r="D82" s="42"/>
      <c r="E82" s="42"/>
      <c r="F82" s="29" t="str">
        <f>E17</f>
        <v>STATUTÁRNÍ MĚSTO LIBEREC</v>
      </c>
      <c r="G82" s="42"/>
      <c r="H82" s="42"/>
      <c r="I82" s="34" t="s">
        <v>34</v>
      </c>
      <c r="J82" s="38" t="str">
        <f>E23</f>
        <v>ATELIER 11 HRADEC KRÁLOVÉ s.r.o.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32</v>
      </c>
      <c r="D83" s="42"/>
      <c r="E83" s="42"/>
      <c r="F83" s="29" t="str">
        <f>IF(E20="","",E20)</f>
        <v>Vyplň údaj</v>
      </c>
      <c r="G83" s="42"/>
      <c r="H83" s="42"/>
      <c r="I83" s="34" t="s">
        <v>39</v>
      </c>
      <c r="J83" s="38" t="str">
        <f>E26</f>
        <v>PROPOS Liberec s.r.o.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8"/>
      <c r="B85" s="189"/>
      <c r="C85" s="190" t="s">
        <v>141</v>
      </c>
      <c r="D85" s="191" t="s">
        <v>64</v>
      </c>
      <c r="E85" s="191" t="s">
        <v>60</v>
      </c>
      <c r="F85" s="191" t="s">
        <v>61</v>
      </c>
      <c r="G85" s="191" t="s">
        <v>142</v>
      </c>
      <c r="H85" s="191" t="s">
        <v>143</v>
      </c>
      <c r="I85" s="191" t="s">
        <v>144</v>
      </c>
      <c r="J85" s="191" t="s">
        <v>131</v>
      </c>
      <c r="K85" s="192" t="s">
        <v>145</v>
      </c>
      <c r="L85" s="193"/>
      <c r="M85" s="94" t="s">
        <v>21</v>
      </c>
      <c r="N85" s="95" t="s">
        <v>49</v>
      </c>
      <c r="O85" s="95" t="s">
        <v>146</v>
      </c>
      <c r="P85" s="95" t="s">
        <v>147</v>
      </c>
      <c r="Q85" s="95" t="s">
        <v>148</v>
      </c>
      <c r="R85" s="95" t="s">
        <v>149</v>
      </c>
      <c r="S85" s="95" t="s">
        <v>150</v>
      </c>
      <c r="T85" s="96" t="s">
        <v>151</v>
      </c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</row>
    <row r="86" s="2" customFormat="1" ht="22.8" customHeight="1">
      <c r="A86" s="40"/>
      <c r="B86" s="41"/>
      <c r="C86" s="101" t="s">
        <v>152</v>
      </c>
      <c r="D86" s="42"/>
      <c r="E86" s="42"/>
      <c r="F86" s="42"/>
      <c r="G86" s="42"/>
      <c r="H86" s="42"/>
      <c r="I86" s="42"/>
      <c r="J86" s="194">
        <f>BK86</f>
        <v>0</v>
      </c>
      <c r="K86" s="42"/>
      <c r="L86" s="46"/>
      <c r="M86" s="97"/>
      <c r="N86" s="195"/>
      <c r="O86" s="98"/>
      <c r="P86" s="196">
        <f>P87</f>
        <v>0</v>
      </c>
      <c r="Q86" s="98"/>
      <c r="R86" s="196">
        <f>R87</f>
        <v>0</v>
      </c>
      <c r="S86" s="98"/>
      <c r="T86" s="197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78</v>
      </c>
      <c r="AU86" s="19" t="s">
        <v>132</v>
      </c>
      <c r="BK86" s="198">
        <f>BK87</f>
        <v>0</v>
      </c>
    </row>
    <row r="87" s="12" customFormat="1" ht="25.92" customHeight="1">
      <c r="A87" s="12"/>
      <c r="B87" s="199"/>
      <c r="C87" s="200"/>
      <c r="D87" s="201" t="s">
        <v>78</v>
      </c>
      <c r="E87" s="202" t="s">
        <v>936</v>
      </c>
      <c r="F87" s="202" t="s">
        <v>107</v>
      </c>
      <c r="G87" s="200"/>
      <c r="H87" s="200"/>
      <c r="I87" s="203"/>
      <c r="J87" s="204">
        <f>BK87</f>
        <v>0</v>
      </c>
      <c r="K87" s="200"/>
      <c r="L87" s="205"/>
      <c r="M87" s="206"/>
      <c r="N87" s="207"/>
      <c r="O87" s="207"/>
      <c r="P87" s="208">
        <f>P88</f>
        <v>0</v>
      </c>
      <c r="Q87" s="207"/>
      <c r="R87" s="208">
        <f>R88</f>
        <v>0</v>
      </c>
      <c r="S87" s="207"/>
      <c r="T87" s="209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88</v>
      </c>
      <c r="AT87" s="211" t="s">
        <v>78</v>
      </c>
      <c r="AU87" s="211" t="s">
        <v>79</v>
      </c>
      <c r="AY87" s="210" t="s">
        <v>155</v>
      </c>
      <c r="BK87" s="212">
        <f>BK88</f>
        <v>0</v>
      </c>
    </row>
    <row r="88" s="2" customFormat="1" ht="16.5" customHeight="1">
      <c r="A88" s="40"/>
      <c r="B88" s="41"/>
      <c r="C88" s="215" t="s">
        <v>86</v>
      </c>
      <c r="D88" s="215" t="s">
        <v>157</v>
      </c>
      <c r="E88" s="216" t="s">
        <v>1076</v>
      </c>
      <c r="F88" s="217" t="s">
        <v>1077</v>
      </c>
      <c r="G88" s="218" t="s">
        <v>335</v>
      </c>
      <c r="H88" s="219">
        <v>1</v>
      </c>
      <c r="I88" s="220"/>
      <c r="J88" s="221">
        <f>ROUND(I88*H88,2)</f>
        <v>0</v>
      </c>
      <c r="K88" s="217" t="s">
        <v>21</v>
      </c>
      <c r="L88" s="46"/>
      <c r="M88" s="292" t="s">
        <v>21</v>
      </c>
      <c r="N88" s="293" t="s">
        <v>50</v>
      </c>
      <c r="O88" s="279"/>
      <c r="P88" s="294">
        <f>O88*H88</f>
        <v>0</v>
      </c>
      <c r="Q88" s="294">
        <v>0</v>
      </c>
      <c r="R88" s="294">
        <f>Q88*H88</f>
        <v>0</v>
      </c>
      <c r="S88" s="294">
        <v>0</v>
      </c>
      <c r="T88" s="29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6" t="s">
        <v>255</v>
      </c>
      <c r="AT88" s="226" t="s">
        <v>157</v>
      </c>
      <c r="AU88" s="226" t="s">
        <v>86</v>
      </c>
      <c r="AY88" s="19" t="s">
        <v>155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9" t="s">
        <v>86</v>
      </c>
      <c r="BK88" s="227">
        <f>ROUND(I88*H88,2)</f>
        <v>0</v>
      </c>
      <c r="BL88" s="19" t="s">
        <v>255</v>
      </c>
      <c r="BM88" s="226" t="s">
        <v>1078</v>
      </c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46"/>
      <c r="M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</sheetData>
  <sheetProtection sheet="1" autoFilter="0" formatColumns="0" formatRows="0" objects="1" scenarios="1" spinCount="100000" saltValue="tEpObMCR55C53nMNVAhRFn6Us83weyN687VJYAV7CA8+wJYOOvmtVHVmCUGuIJ1sLMM7PQ0OCPcjTl3ivinLhg==" hashValue="28grqmjGqAM/ftzpdosDq1MiDSbEKaJrR2ox0rwl7SJyyqe5kPJXIMa+B9UW0cK/bPflVGm8mgV8Txn6ykY6QA==" algorithmName="SHA-512" password="CC35"/>
  <autoFilter ref="C85:K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88</v>
      </c>
    </row>
    <row r="4" s="1" customFormat="1" ht="24.96" customHeight="1">
      <c r="B4" s="22"/>
      <c r="D4" s="143" t="s">
        <v>122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26.25" customHeight="1">
      <c r="B7" s="22"/>
      <c r="E7" s="146" t="str">
        <f>'Rekapitulace stavby'!K6</f>
        <v>D.2.8 - PŘEDINVESTICE - ENERGOCENTRUM (ZE STAVBY REKONSTRUKCE A STAVEBNÍ ÚPRAVY MĚSTSKÉHO PLAVECKÉHO BAZÉNU V LIBERCI)</v>
      </c>
      <c r="F7" s="145"/>
      <c r="G7" s="145"/>
      <c r="H7" s="145"/>
      <c r="L7" s="22"/>
    </row>
    <row r="8" s="1" customFormat="1" ht="12" customHeight="1">
      <c r="B8" s="22"/>
      <c r="D8" s="145" t="s">
        <v>125</v>
      </c>
      <c r="L8" s="22"/>
    </row>
    <row r="9" s="2" customFormat="1" ht="16.5" customHeight="1">
      <c r="A9" s="40"/>
      <c r="B9" s="46"/>
      <c r="C9" s="40"/>
      <c r="D9" s="40"/>
      <c r="E9" s="146" t="s">
        <v>1067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127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1079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21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22</v>
      </c>
      <c r="E14" s="40"/>
      <c r="F14" s="135" t="s">
        <v>23</v>
      </c>
      <c r="G14" s="40"/>
      <c r="H14" s="40"/>
      <c r="I14" s="145" t="s">
        <v>24</v>
      </c>
      <c r="J14" s="149" t="str">
        <f>'Rekapitulace stavby'!AN8</f>
        <v>10. 10. 2022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26</v>
      </c>
      <c r="E16" s="40"/>
      <c r="F16" s="40"/>
      <c r="G16" s="40"/>
      <c r="H16" s="40"/>
      <c r="I16" s="145" t="s">
        <v>27</v>
      </c>
      <c r="J16" s="135" t="s">
        <v>28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29</v>
      </c>
      <c r="F17" s="40"/>
      <c r="G17" s="40"/>
      <c r="H17" s="40"/>
      <c r="I17" s="145" t="s">
        <v>30</v>
      </c>
      <c r="J17" s="135" t="s">
        <v>31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32</v>
      </c>
      <c r="E19" s="40"/>
      <c r="F19" s="40"/>
      <c r="G19" s="40"/>
      <c r="H19" s="40"/>
      <c r="I19" s="145" t="s">
        <v>27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30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34</v>
      </c>
      <c r="E22" s="40"/>
      <c r="F22" s="40"/>
      <c r="G22" s="40"/>
      <c r="H22" s="40"/>
      <c r="I22" s="145" t="s">
        <v>27</v>
      </c>
      <c r="J22" s="135" t="s">
        <v>35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36</v>
      </c>
      <c r="F23" s="40"/>
      <c r="G23" s="40"/>
      <c r="H23" s="40"/>
      <c r="I23" s="145" t="s">
        <v>30</v>
      </c>
      <c r="J23" s="135" t="s">
        <v>37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39</v>
      </c>
      <c r="E25" s="40"/>
      <c r="F25" s="40"/>
      <c r="G25" s="40"/>
      <c r="H25" s="40"/>
      <c r="I25" s="145" t="s">
        <v>27</v>
      </c>
      <c r="J25" s="135" t="str">
        <f>IF('Rekapitulace stavby'!AN19="","",'Rekapitulace stavby'!AN19)</f>
        <v>25415751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>PROPOS Liberec s.r.o.</v>
      </c>
      <c r="F26" s="40"/>
      <c r="G26" s="40"/>
      <c r="H26" s="40"/>
      <c r="I26" s="145" t="s">
        <v>30</v>
      </c>
      <c r="J26" s="135" t="str">
        <f>IF('Rekapitulace stavby'!AN20="","",'Rekapitulace stavby'!AN20)</f>
        <v>CZ25415751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43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21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45</v>
      </c>
      <c r="E32" s="40"/>
      <c r="F32" s="40"/>
      <c r="G32" s="40"/>
      <c r="H32" s="40"/>
      <c r="I32" s="40"/>
      <c r="J32" s="156">
        <f>ROUND(J86,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47</v>
      </c>
      <c r="G34" s="40"/>
      <c r="H34" s="40"/>
      <c r="I34" s="157" t="s">
        <v>46</v>
      </c>
      <c r="J34" s="157" t="s">
        <v>48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49</v>
      </c>
      <c r="E35" s="145" t="s">
        <v>50</v>
      </c>
      <c r="F35" s="159">
        <f>ROUND((SUM(BE86:BE88)),  2)</f>
        <v>0</v>
      </c>
      <c r="G35" s="40"/>
      <c r="H35" s="40"/>
      <c r="I35" s="160">
        <v>0.20999999999999999</v>
      </c>
      <c r="J35" s="159">
        <f>ROUND(((SUM(BE86:BE88))*I35),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51</v>
      </c>
      <c r="F36" s="159">
        <f>ROUND((SUM(BF86:BF88)),  2)</f>
        <v>0</v>
      </c>
      <c r="G36" s="40"/>
      <c r="H36" s="40"/>
      <c r="I36" s="160">
        <v>0.14999999999999999</v>
      </c>
      <c r="J36" s="159">
        <f>ROUND(((SUM(BF86:BF88))*I36),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52</v>
      </c>
      <c r="F37" s="159">
        <f>ROUND((SUM(BG86:BG88)),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53</v>
      </c>
      <c r="F38" s="159">
        <f>ROUND((SUM(BH86:BH88)),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54</v>
      </c>
      <c r="F39" s="159">
        <f>ROUND((SUM(BI86:BI88)),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55</v>
      </c>
      <c r="E41" s="163"/>
      <c r="F41" s="163"/>
      <c r="G41" s="164" t="s">
        <v>56</v>
      </c>
      <c r="H41" s="165" t="s">
        <v>57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129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2" t="str">
        <f>E7</f>
        <v>D.2.8 - PŘEDINVESTICE - ENERGOCENTRUM (ZE STAVBY REKONSTRUKCE A STAVEBNÍ ÚPRAVY MĚSTSKÉHO PLAVECKÉHO BAZÉNU V LIBERCI)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1067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SLB - Slaboproudá elektrotechnika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Tržní náměstí 1338, 460 01 Liberec</v>
      </c>
      <c r="G56" s="42"/>
      <c r="H56" s="42"/>
      <c r="I56" s="34" t="s">
        <v>24</v>
      </c>
      <c r="J56" s="74" t="str">
        <f>IF(J14="","",J14)</f>
        <v>10. 10. 2022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26</v>
      </c>
      <c r="D58" s="42"/>
      <c r="E58" s="42"/>
      <c r="F58" s="29" t="str">
        <f>E17</f>
        <v>STATUTÁRNÍ MĚSTO LIBEREC</v>
      </c>
      <c r="G58" s="42"/>
      <c r="H58" s="42"/>
      <c r="I58" s="34" t="s">
        <v>34</v>
      </c>
      <c r="J58" s="38" t="str">
        <f>E23</f>
        <v>ATELIER 11 HRADEC KRÁLOVÉ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32</v>
      </c>
      <c r="D59" s="42"/>
      <c r="E59" s="42"/>
      <c r="F59" s="29" t="str">
        <f>IF(E20="","",E20)</f>
        <v>Vyplň údaj</v>
      </c>
      <c r="G59" s="42"/>
      <c r="H59" s="42"/>
      <c r="I59" s="34" t="s">
        <v>39</v>
      </c>
      <c r="J59" s="38" t="str">
        <f>E26</f>
        <v>PROPOS Liberec s.r.o.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77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132</v>
      </c>
    </row>
    <row r="64" s="9" customFormat="1" ht="24.96" customHeight="1">
      <c r="A64" s="9"/>
      <c r="B64" s="177"/>
      <c r="C64" s="178"/>
      <c r="D64" s="179" t="s">
        <v>1080</v>
      </c>
      <c r="E64" s="180"/>
      <c r="F64" s="180"/>
      <c r="G64" s="180"/>
      <c r="H64" s="180"/>
      <c r="I64" s="180"/>
      <c r="J64" s="181">
        <f>J87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140</v>
      </c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6.25" customHeight="1">
      <c r="A74" s="40"/>
      <c r="B74" s="41"/>
      <c r="C74" s="42"/>
      <c r="D74" s="42"/>
      <c r="E74" s="172" t="str">
        <f>E7</f>
        <v>D.2.8 - PŘEDINVESTICE - ENERGOCENTRUM (ZE STAVBY REKONSTRUKCE A STAVEBNÍ ÚPRAVY MĚSTSKÉHO PLAVECKÉHO BAZÉNU V LIBERCI)</v>
      </c>
      <c r="F74" s="34"/>
      <c r="G74" s="34"/>
      <c r="H74" s="34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125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2" t="s">
        <v>1067</v>
      </c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127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SLB - Slaboproudá elektrotechnika</v>
      </c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F14</f>
        <v>Tržní náměstí 1338, 460 01 Liberec</v>
      </c>
      <c r="G80" s="42"/>
      <c r="H80" s="42"/>
      <c r="I80" s="34" t="s">
        <v>24</v>
      </c>
      <c r="J80" s="74" t="str">
        <f>IF(J14="","",J14)</f>
        <v>10. 10. 2022</v>
      </c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4" t="s">
        <v>26</v>
      </c>
      <c r="D82" s="42"/>
      <c r="E82" s="42"/>
      <c r="F82" s="29" t="str">
        <f>E17</f>
        <v>STATUTÁRNÍ MĚSTO LIBEREC</v>
      </c>
      <c r="G82" s="42"/>
      <c r="H82" s="42"/>
      <c r="I82" s="34" t="s">
        <v>34</v>
      </c>
      <c r="J82" s="38" t="str">
        <f>E23</f>
        <v>ATELIER 11 HRADEC KRÁLOVÉ s.r.o.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32</v>
      </c>
      <c r="D83" s="42"/>
      <c r="E83" s="42"/>
      <c r="F83" s="29" t="str">
        <f>IF(E20="","",E20)</f>
        <v>Vyplň údaj</v>
      </c>
      <c r="G83" s="42"/>
      <c r="H83" s="42"/>
      <c r="I83" s="34" t="s">
        <v>39</v>
      </c>
      <c r="J83" s="38" t="str">
        <f>E26</f>
        <v>PROPOS Liberec s.r.o.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8"/>
      <c r="B85" s="189"/>
      <c r="C85" s="190" t="s">
        <v>141</v>
      </c>
      <c r="D85" s="191" t="s">
        <v>64</v>
      </c>
      <c r="E85" s="191" t="s">
        <v>60</v>
      </c>
      <c r="F85" s="191" t="s">
        <v>61</v>
      </c>
      <c r="G85" s="191" t="s">
        <v>142</v>
      </c>
      <c r="H85" s="191" t="s">
        <v>143</v>
      </c>
      <c r="I85" s="191" t="s">
        <v>144</v>
      </c>
      <c r="J85" s="191" t="s">
        <v>131</v>
      </c>
      <c r="K85" s="192" t="s">
        <v>145</v>
      </c>
      <c r="L85" s="193"/>
      <c r="M85" s="94" t="s">
        <v>21</v>
      </c>
      <c r="N85" s="95" t="s">
        <v>49</v>
      </c>
      <c r="O85" s="95" t="s">
        <v>146</v>
      </c>
      <c r="P85" s="95" t="s">
        <v>147</v>
      </c>
      <c r="Q85" s="95" t="s">
        <v>148</v>
      </c>
      <c r="R85" s="95" t="s">
        <v>149</v>
      </c>
      <c r="S85" s="95" t="s">
        <v>150</v>
      </c>
      <c r="T85" s="96" t="s">
        <v>151</v>
      </c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</row>
    <row r="86" s="2" customFormat="1" ht="22.8" customHeight="1">
      <c r="A86" s="40"/>
      <c r="B86" s="41"/>
      <c r="C86" s="101" t="s">
        <v>152</v>
      </c>
      <c r="D86" s="42"/>
      <c r="E86" s="42"/>
      <c r="F86" s="42"/>
      <c r="G86" s="42"/>
      <c r="H86" s="42"/>
      <c r="I86" s="42"/>
      <c r="J86" s="194">
        <f>BK86</f>
        <v>0</v>
      </c>
      <c r="K86" s="42"/>
      <c r="L86" s="46"/>
      <c r="M86" s="97"/>
      <c r="N86" s="195"/>
      <c r="O86" s="98"/>
      <c r="P86" s="196">
        <f>P87</f>
        <v>0</v>
      </c>
      <c r="Q86" s="98"/>
      <c r="R86" s="196">
        <f>R87</f>
        <v>0</v>
      </c>
      <c r="S86" s="98"/>
      <c r="T86" s="197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78</v>
      </c>
      <c r="AU86" s="19" t="s">
        <v>132</v>
      </c>
      <c r="BK86" s="198">
        <f>BK87</f>
        <v>0</v>
      </c>
    </row>
    <row r="87" s="12" customFormat="1" ht="25.92" customHeight="1">
      <c r="A87" s="12"/>
      <c r="B87" s="199"/>
      <c r="C87" s="200"/>
      <c r="D87" s="201" t="s">
        <v>78</v>
      </c>
      <c r="E87" s="202" t="s">
        <v>1081</v>
      </c>
      <c r="F87" s="202" t="s">
        <v>1082</v>
      </c>
      <c r="G87" s="200"/>
      <c r="H87" s="200"/>
      <c r="I87" s="203"/>
      <c r="J87" s="204">
        <f>BK87</f>
        <v>0</v>
      </c>
      <c r="K87" s="200"/>
      <c r="L87" s="205"/>
      <c r="M87" s="206"/>
      <c r="N87" s="207"/>
      <c r="O87" s="207"/>
      <c r="P87" s="208">
        <f>P88</f>
        <v>0</v>
      </c>
      <c r="Q87" s="207"/>
      <c r="R87" s="208">
        <f>R88</f>
        <v>0</v>
      </c>
      <c r="S87" s="207"/>
      <c r="T87" s="209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88</v>
      </c>
      <c r="AT87" s="211" t="s">
        <v>78</v>
      </c>
      <c r="AU87" s="211" t="s">
        <v>79</v>
      </c>
      <c r="AY87" s="210" t="s">
        <v>155</v>
      </c>
      <c r="BK87" s="212">
        <f>BK88</f>
        <v>0</v>
      </c>
    </row>
    <row r="88" s="2" customFormat="1" ht="24.15" customHeight="1">
      <c r="A88" s="40"/>
      <c r="B88" s="41"/>
      <c r="C88" s="215" t="s">
        <v>86</v>
      </c>
      <c r="D88" s="215" t="s">
        <v>157</v>
      </c>
      <c r="E88" s="216" t="s">
        <v>1083</v>
      </c>
      <c r="F88" s="217" t="s">
        <v>1084</v>
      </c>
      <c r="G88" s="218" t="s">
        <v>1085</v>
      </c>
      <c r="H88" s="219">
        <v>1</v>
      </c>
      <c r="I88" s="220"/>
      <c r="J88" s="221">
        <f>ROUND(I88*H88,2)</f>
        <v>0</v>
      </c>
      <c r="K88" s="217" t="s">
        <v>21</v>
      </c>
      <c r="L88" s="46"/>
      <c r="M88" s="292" t="s">
        <v>21</v>
      </c>
      <c r="N88" s="293" t="s">
        <v>50</v>
      </c>
      <c r="O88" s="279"/>
      <c r="P88" s="294">
        <f>O88*H88</f>
        <v>0</v>
      </c>
      <c r="Q88" s="294">
        <v>0</v>
      </c>
      <c r="R88" s="294">
        <f>Q88*H88</f>
        <v>0</v>
      </c>
      <c r="S88" s="294">
        <v>0</v>
      </c>
      <c r="T88" s="29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6" t="s">
        <v>255</v>
      </c>
      <c r="AT88" s="226" t="s">
        <v>157</v>
      </c>
      <c r="AU88" s="226" t="s">
        <v>86</v>
      </c>
      <c r="AY88" s="19" t="s">
        <v>155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9" t="s">
        <v>86</v>
      </c>
      <c r="BK88" s="227">
        <f>ROUND(I88*H88,2)</f>
        <v>0</v>
      </c>
      <c r="BL88" s="19" t="s">
        <v>255</v>
      </c>
      <c r="BM88" s="226" t="s">
        <v>1086</v>
      </c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46"/>
      <c r="M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</sheetData>
  <sheetProtection sheet="1" autoFilter="0" formatColumns="0" formatRows="0" objects="1" scenarios="1" spinCount="100000" saltValue="gZf+4JPdqAiqXj2cpW+3BORN1a/JnfyZQEgH95a01FmuRAhSJB50U9JcEnqF+Eln2pfXim7iAqBvp5TmU7RVUg==" hashValue="24ejbacC1jNh7ObfOHmooMBCkLO9BDhW3TfvovFlZZ/wfQWMQJ9ai/NZ/7WW8PhCkegXfhplRk3M04zrGRuunA==" algorithmName="SHA-512" password="CC35"/>
  <autoFilter ref="C85:K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88</v>
      </c>
    </row>
    <row r="4" s="1" customFormat="1" ht="24.96" customHeight="1">
      <c r="B4" s="22"/>
      <c r="D4" s="143" t="s">
        <v>122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26.25" customHeight="1">
      <c r="B7" s="22"/>
      <c r="E7" s="146" t="str">
        <f>'Rekapitulace stavby'!K6</f>
        <v>D.2.8 - PŘEDINVESTICE - ENERGOCENTRUM (ZE STAVBY REKONSTRUKCE A STAVEBNÍ ÚPRAVY MĚSTSKÉHO PLAVECKÉHO BAZÉNU V LIBERCI)</v>
      </c>
      <c r="F7" s="145"/>
      <c r="G7" s="145"/>
      <c r="H7" s="145"/>
      <c r="L7" s="22"/>
    </row>
    <row r="8" s="1" customFormat="1" ht="12" customHeight="1">
      <c r="B8" s="22"/>
      <c r="D8" s="145" t="s">
        <v>125</v>
      </c>
      <c r="L8" s="22"/>
    </row>
    <row r="9" s="2" customFormat="1" ht="16.5" customHeight="1">
      <c r="A9" s="40"/>
      <c r="B9" s="46"/>
      <c r="C9" s="40"/>
      <c r="D9" s="40"/>
      <c r="E9" s="146" t="s">
        <v>1067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127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1087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21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22</v>
      </c>
      <c r="E14" s="40"/>
      <c r="F14" s="135" t="s">
        <v>23</v>
      </c>
      <c r="G14" s="40"/>
      <c r="H14" s="40"/>
      <c r="I14" s="145" t="s">
        <v>24</v>
      </c>
      <c r="J14" s="149" t="str">
        <f>'Rekapitulace stavby'!AN8</f>
        <v>10. 10. 2022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26</v>
      </c>
      <c r="E16" s="40"/>
      <c r="F16" s="40"/>
      <c r="G16" s="40"/>
      <c r="H16" s="40"/>
      <c r="I16" s="145" t="s">
        <v>27</v>
      </c>
      <c r="J16" s="135" t="s">
        <v>28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29</v>
      </c>
      <c r="F17" s="40"/>
      <c r="G17" s="40"/>
      <c r="H17" s="40"/>
      <c r="I17" s="145" t="s">
        <v>30</v>
      </c>
      <c r="J17" s="135" t="s">
        <v>31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32</v>
      </c>
      <c r="E19" s="40"/>
      <c r="F19" s="40"/>
      <c r="G19" s="40"/>
      <c r="H19" s="40"/>
      <c r="I19" s="145" t="s">
        <v>27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30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34</v>
      </c>
      <c r="E22" s="40"/>
      <c r="F22" s="40"/>
      <c r="G22" s="40"/>
      <c r="H22" s="40"/>
      <c r="I22" s="145" t="s">
        <v>27</v>
      </c>
      <c r="J22" s="135" t="s">
        <v>35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36</v>
      </c>
      <c r="F23" s="40"/>
      <c r="G23" s="40"/>
      <c r="H23" s="40"/>
      <c r="I23" s="145" t="s">
        <v>30</v>
      </c>
      <c r="J23" s="135" t="s">
        <v>37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39</v>
      </c>
      <c r="E25" s="40"/>
      <c r="F25" s="40"/>
      <c r="G25" s="40"/>
      <c r="H25" s="40"/>
      <c r="I25" s="145" t="s">
        <v>27</v>
      </c>
      <c r="J25" s="135" t="str">
        <f>IF('Rekapitulace stavby'!AN19="","",'Rekapitulace stavby'!AN19)</f>
        <v>25415751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>PROPOS Liberec s.r.o.</v>
      </c>
      <c r="F26" s="40"/>
      <c r="G26" s="40"/>
      <c r="H26" s="40"/>
      <c r="I26" s="145" t="s">
        <v>30</v>
      </c>
      <c r="J26" s="135" t="str">
        <f>IF('Rekapitulace stavby'!AN20="","",'Rekapitulace stavby'!AN20)</f>
        <v>CZ25415751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43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21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45</v>
      </c>
      <c r="E32" s="40"/>
      <c r="F32" s="40"/>
      <c r="G32" s="40"/>
      <c r="H32" s="40"/>
      <c r="I32" s="40"/>
      <c r="J32" s="156">
        <f>ROUND(J87,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47</v>
      </c>
      <c r="G34" s="40"/>
      <c r="H34" s="40"/>
      <c r="I34" s="157" t="s">
        <v>46</v>
      </c>
      <c r="J34" s="157" t="s">
        <v>48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49</v>
      </c>
      <c r="E35" s="145" t="s">
        <v>50</v>
      </c>
      <c r="F35" s="159">
        <f>ROUND((SUM(BE87:BE90)),  2)</f>
        <v>0</v>
      </c>
      <c r="G35" s="40"/>
      <c r="H35" s="40"/>
      <c r="I35" s="160">
        <v>0.20999999999999999</v>
      </c>
      <c r="J35" s="159">
        <f>ROUND(((SUM(BE87:BE90))*I35),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51</v>
      </c>
      <c r="F36" s="159">
        <f>ROUND((SUM(BF87:BF90)),  2)</f>
        <v>0</v>
      </c>
      <c r="G36" s="40"/>
      <c r="H36" s="40"/>
      <c r="I36" s="160">
        <v>0.14999999999999999</v>
      </c>
      <c r="J36" s="159">
        <f>ROUND(((SUM(BF87:BF90))*I36),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52</v>
      </c>
      <c r="F37" s="159">
        <f>ROUND((SUM(BG87:BG90)),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53</v>
      </c>
      <c r="F38" s="159">
        <f>ROUND((SUM(BH87:BH90)),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54</v>
      </c>
      <c r="F39" s="159">
        <f>ROUND((SUM(BI87:BI90)),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55</v>
      </c>
      <c r="E41" s="163"/>
      <c r="F41" s="163"/>
      <c r="G41" s="164" t="s">
        <v>56</v>
      </c>
      <c r="H41" s="165" t="s">
        <v>57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129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2" t="str">
        <f>E7</f>
        <v>D.2.8 - PŘEDINVESTICE - ENERGOCENTRUM (ZE STAVBY REKONSTRUKCE A STAVEBNÍ ÚPRAVY MĚSTSKÉHO PLAVECKÉHO BAZÉNU V LIBERCI)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1067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MAR - Měření a regulace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Tržní náměstí 1338, 460 01 Liberec</v>
      </c>
      <c r="G56" s="42"/>
      <c r="H56" s="42"/>
      <c r="I56" s="34" t="s">
        <v>24</v>
      </c>
      <c r="J56" s="74" t="str">
        <f>IF(J14="","",J14)</f>
        <v>10. 10. 2022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26</v>
      </c>
      <c r="D58" s="42"/>
      <c r="E58" s="42"/>
      <c r="F58" s="29" t="str">
        <f>E17</f>
        <v>STATUTÁRNÍ MĚSTO LIBEREC</v>
      </c>
      <c r="G58" s="42"/>
      <c r="H58" s="42"/>
      <c r="I58" s="34" t="s">
        <v>34</v>
      </c>
      <c r="J58" s="38" t="str">
        <f>E23</f>
        <v>ATELIER 11 HRADEC KRÁLOVÉ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32</v>
      </c>
      <c r="D59" s="42"/>
      <c r="E59" s="42"/>
      <c r="F59" s="29" t="str">
        <f>IF(E20="","",E20)</f>
        <v>Vyplň údaj</v>
      </c>
      <c r="G59" s="42"/>
      <c r="H59" s="42"/>
      <c r="I59" s="34" t="s">
        <v>39</v>
      </c>
      <c r="J59" s="38" t="str">
        <f>E26</f>
        <v>PROPOS Liberec s.r.o.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77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132</v>
      </c>
    </row>
    <row r="64" s="9" customFormat="1" ht="24.96" customHeight="1">
      <c r="A64" s="9"/>
      <c r="B64" s="177"/>
      <c r="C64" s="178"/>
      <c r="D64" s="179" t="s">
        <v>1088</v>
      </c>
      <c r="E64" s="180"/>
      <c r="F64" s="180"/>
      <c r="G64" s="180"/>
      <c r="H64" s="180"/>
      <c r="I64" s="180"/>
      <c r="J64" s="181">
        <f>J88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1089</v>
      </c>
      <c r="E65" s="185"/>
      <c r="F65" s="185"/>
      <c r="G65" s="185"/>
      <c r="H65" s="185"/>
      <c r="I65" s="185"/>
      <c r="J65" s="186">
        <f>J89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140</v>
      </c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6.25" customHeight="1">
      <c r="A75" s="40"/>
      <c r="B75" s="41"/>
      <c r="C75" s="42"/>
      <c r="D75" s="42"/>
      <c r="E75" s="172" t="str">
        <f>E7</f>
        <v>D.2.8 - PŘEDINVESTICE - ENERGOCENTRUM (ZE STAVBY REKONSTRUKCE A STAVEBNÍ ÚPRAVY MĚSTSKÉHO PLAVECKÉHO BAZÉNU V LIBERCI)</v>
      </c>
      <c r="F75" s="34"/>
      <c r="G75" s="34"/>
      <c r="H75" s="34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125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2" t="s">
        <v>1067</v>
      </c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127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MAR - Měření a regulace</v>
      </c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22</v>
      </c>
      <c r="D81" s="42"/>
      <c r="E81" s="42"/>
      <c r="F81" s="29" t="str">
        <f>F14</f>
        <v>Tržní náměstí 1338, 460 01 Liberec</v>
      </c>
      <c r="G81" s="42"/>
      <c r="H81" s="42"/>
      <c r="I81" s="34" t="s">
        <v>24</v>
      </c>
      <c r="J81" s="74" t="str">
        <f>IF(J14="","",J14)</f>
        <v>10. 10. 2022</v>
      </c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40.05" customHeight="1">
      <c r="A83" s="40"/>
      <c r="B83" s="41"/>
      <c r="C83" s="34" t="s">
        <v>26</v>
      </c>
      <c r="D83" s="42"/>
      <c r="E83" s="42"/>
      <c r="F83" s="29" t="str">
        <f>E17</f>
        <v>STATUTÁRNÍ MĚSTO LIBEREC</v>
      </c>
      <c r="G83" s="42"/>
      <c r="H83" s="42"/>
      <c r="I83" s="34" t="s">
        <v>34</v>
      </c>
      <c r="J83" s="38" t="str">
        <f>E23</f>
        <v>ATELIER 11 HRADEC KRÁLOVÉ s.r.o.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32</v>
      </c>
      <c r="D84" s="42"/>
      <c r="E84" s="42"/>
      <c r="F84" s="29" t="str">
        <f>IF(E20="","",E20)</f>
        <v>Vyplň údaj</v>
      </c>
      <c r="G84" s="42"/>
      <c r="H84" s="42"/>
      <c r="I84" s="34" t="s">
        <v>39</v>
      </c>
      <c r="J84" s="38" t="str">
        <f>E26</f>
        <v>PROPOS Liberec s.r.o.</v>
      </c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8"/>
      <c r="B86" s="189"/>
      <c r="C86" s="190" t="s">
        <v>141</v>
      </c>
      <c r="D86" s="191" t="s">
        <v>64</v>
      </c>
      <c r="E86" s="191" t="s">
        <v>60</v>
      </c>
      <c r="F86" s="191" t="s">
        <v>61</v>
      </c>
      <c r="G86" s="191" t="s">
        <v>142</v>
      </c>
      <c r="H86" s="191" t="s">
        <v>143</v>
      </c>
      <c r="I86" s="191" t="s">
        <v>144</v>
      </c>
      <c r="J86" s="191" t="s">
        <v>131</v>
      </c>
      <c r="K86" s="192" t="s">
        <v>145</v>
      </c>
      <c r="L86" s="193"/>
      <c r="M86" s="94" t="s">
        <v>21</v>
      </c>
      <c r="N86" s="95" t="s">
        <v>49</v>
      </c>
      <c r="O86" s="95" t="s">
        <v>146</v>
      </c>
      <c r="P86" s="95" t="s">
        <v>147</v>
      </c>
      <c r="Q86" s="95" t="s">
        <v>148</v>
      </c>
      <c r="R86" s="95" t="s">
        <v>149</v>
      </c>
      <c r="S86" s="95" t="s">
        <v>150</v>
      </c>
      <c r="T86" s="96" t="s">
        <v>151</v>
      </c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</row>
    <row r="87" s="2" customFormat="1" ht="22.8" customHeight="1">
      <c r="A87" s="40"/>
      <c r="B87" s="41"/>
      <c r="C87" s="101" t="s">
        <v>152</v>
      </c>
      <c r="D87" s="42"/>
      <c r="E87" s="42"/>
      <c r="F87" s="42"/>
      <c r="G87" s="42"/>
      <c r="H87" s="42"/>
      <c r="I87" s="42"/>
      <c r="J87" s="194">
        <f>BK87</f>
        <v>0</v>
      </c>
      <c r="K87" s="42"/>
      <c r="L87" s="46"/>
      <c r="M87" s="97"/>
      <c r="N87" s="195"/>
      <c r="O87" s="98"/>
      <c r="P87" s="196">
        <f>P88</f>
        <v>0</v>
      </c>
      <c r="Q87" s="98"/>
      <c r="R87" s="196">
        <f>R88</f>
        <v>0</v>
      </c>
      <c r="S87" s="98"/>
      <c r="T87" s="197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78</v>
      </c>
      <c r="AU87" s="19" t="s">
        <v>132</v>
      </c>
      <c r="BK87" s="198">
        <f>BK88</f>
        <v>0</v>
      </c>
    </row>
    <row r="88" s="12" customFormat="1" ht="25.92" customHeight="1">
      <c r="A88" s="12"/>
      <c r="B88" s="199"/>
      <c r="C88" s="200"/>
      <c r="D88" s="201" t="s">
        <v>78</v>
      </c>
      <c r="E88" s="202" t="s">
        <v>567</v>
      </c>
      <c r="F88" s="202" t="s">
        <v>1090</v>
      </c>
      <c r="G88" s="200"/>
      <c r="H88" s="200"/>
      <c r="I88" s="203"/>
      <c r="J88" s="204">
        <f>BK88</f>
        <v>0</v>
      </c>
      <c r="K88" s="200"/>
      <c r="L88" s="205"/>
      <c r="M88" s="206"/>
      <c r="N88" s="207"/>
      <c r="O88" s="207"/>
      <c r="P88" s="208">
        <f>P89</f>
        <v>0</v>
      </c>
      <c r="Q88" s="207"/>
      <c r="R88" s="208">
        <f>R89</f>
        <v>0</v>
      </c>
      <c r="S88" s="207"/>
      <c r="T88" s="209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172</v>
      </c>
      <c r="AT88" s="211" t="s">
        <v>78</v>
      </c>
      <c r="AU88" s="211" t="s">
        <v>79</v>
      </c>
      <c r="AY88" s="210" t="s">
        <v>155</v>
      </c>
      <c r="BK88" s="212">
        <f>BK89</f>
        <v>0</v>
      </c>
    </row>
    <row r="89" s="12" customFormat="1" ht="22.8" customHeight="1">
      <c r="A89" s="12"/>
      <c r="B89" s="199"/>
      <c r="C89" s="200"/>
      <c r="D89" s="201" t="s">
        <v>78</v>
      </c>
      <c r="E89" s="213" t="s">
        <v>1091</v>
      </c>
      <c r="F89" s="213" t="s">
        <v>1092</v>
      </c>
      <c r="G89" s="200"/>
      <c r="H89" s="200"/>
      <c r="I89" s="203"/>
      <c r="J89" s="214">
        <f>BK89</f>
        <v>0</v>
      </c>
      <c r="K89" s="200"/>
      <c r="L89" s="205"/>
      <c r="M89" s="206"/>
      <c r="N89" s="207"/>
      <c r="O89" s="207"/>
      <c r="P89" s="208">
        <f>P90</f>
        <v>0</v>
      </c>
      <c r="Q89" s="207"/>
      <c r="R89" s="208">
        <f>R90</f>
        <v>0</v>
      </c>
      <c r="S89" s="207"/>
      <c r="T89" s="209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172</v>
      </c>
      <c r="AT89" s="211" t="s">
        <v>78</v>
      </c>
      <c r="AU89" s="211" t="s">
        <v>86</v>
      </c>
      <c r="AY89" s="210" t="s">
        <v>155</v>
      </c>
      <c r="BK89" s="212">
        <f>BK90</f>
        <v>0</v>
      </c>
    </row>
    <row r="90" s="2" customFormat="1" ht="16.5" customHeight="1">
      <c r="A90" s="40"/>
      <c r="B90" s="41"/>
      <c r="C90" s="215" t="s">
        <v>86</v>
      </c>
      <c r="D90" s="215" t="s">
        <v>157</v>
      </c>
      <c r="E90" s="216" t="s">
        <v>1093</v>
      </c>
      <c r="F90" s="217" t="s">
        <v>1094</v>
      </c>
      <c r="G90" s="218" t="s">
        <v>1095</v>
      </c>
      <c r="H90" s="219">
        <v>1</v>
      </c>
      <c r="I90" s="220"/>
      <c r="J90" s="221">
        <f>ROUND(I90*H90,2)</f>
        <v>0</v>
      </c>
      <c r="K90" s="217" t="s">
        <v>21</v>
      </c>
      <c r="L90" s="46"/>
      <c r="M90" s="292" t="s">
        <v>21</v>
      </c>
      <c r="N90" s="293" t="s">
        <v>50</v>
      </c>
      <c r="O90" s="279"/>
      <c r="P90" s="294">
        <f>O90*H90</f>
        <v>0</v>
      </c>
      <c r="Q90" s="294">
        <v>0</v>
      </c>
      <c r="R90" s="294">
        <f>Q90*H90</f>
        <v>0</v>
      </c>
      <c r="S90" s="294">
        <v>0</v>
      </c>
      <c r="T90" s="29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6" t="s">
        <v>883</v>
      </c>
      <c r="AT90" s="226" t="s">
        <v>157</v>
      </c>
      <c r="AU90" s="226" t="s">
        <v>88</v>
      </c>
      <c r="AY90" s="19" t="s">
        <v>155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9" t="s">
        <v>86</v>
      </c>
      <c r="BK90" s="227">
        <f>ROUND(I90*H90,2)</f>
        <v>0</v>
      </c>
      <c r="BL90" s="19" t="s">
        <v>883</v>
      </c>
      <c r="BM90" s="226" t="s">
        <v>1096</v>
      </c>
    </row>
    <row r="91" s="2" customFormat="1" ht="6.96" customHeight="1">
      <c r="A91" s="40"/>
      <c r="B91" s="61"/>
      <c r="C91" s="62"/>
      <c r="D91" s="62"/>
      <c r="E91" s="62"/>
      <c r="F91" s="62"/>
      <c r="G91" s="62"/>
      <c r="H91" s="62"/>
      <c r="I91" s="62"/>
      <c r="J91" s="62"/>
      <c r="K91" s="62"/>
      <c r="L91" s="46"/>
      <c r="M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</sheetData>
  <sheetProtection sheet="1" autoFilter="0" formatColumns="0" formatRows="0" objects="1" scenarios="1" spinCount="100000" saltValue="Ua0fGB9zSoRWrll1lMzVzSM0dLbjB/rUyUJx7mSQpTjaHHzr5rImzLnHoHCUVtfObrCXrKZhBA6wA+piv8scig==" hashValue="0vbKpCbTbd/uB9KT2cv+nip+AVApAr1h5i8i0GW5QBZvbKbApjzhxFa7krTbEf/M92Yg0HCco7Iwbf4ls27cXA==" algorithmName="SHA-512" password="CC35"/>
  <autoFilter ref="C86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88</v>
      </c>
    </row>
    <row r="4" s="1" customFormat="1" ht="24.96" customHeight="1">
      <c r="B4" s="22"/>
      <c r="D4" s="143" t="s">
        <v>122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26.25" customHeight="1">
      <c r="B7" s="22"/>
      <c r="E7" s="146" t="str">
        <f>'Rekapitulace stavby'!K6</f>
        <v>D.2.8 - PŘEDINVESTICE - ENERGOCENTRUM (ZE STAVBY REKONSTRUKCE A STAVEBNÍ ÚPRAVY MĚSTSKÉHO PLAVECKÉHO BAZÉNU V LIBERCI)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125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1097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21</v>
      </c>
      <c r="G11" s="40"/>
      <c r="H11" s="40"/>
      <c r="I11" s="145" t="s">
        <v>20</v>
      </c>
      <c r="J11" s="135" t="s">
        <v>21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22</v>
      </c>
      <c r="E12" s="40"/>
      <c r="F12" s="135" t="s">
        <v>1098</v>
      </c>
      <c r="G12" s="40"/>
      <c r="H12" s="40"/>
      <c r="I12" s="145" t="s">
        <v>24</v>
      </c>
      <c r="J12" s="149" t="str">
        <f>'Rekapitulace stavby'!AN8</f>
        <v>10. 10. 2022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26</v>
      </c>
      <c r="E14" s="40"/>
      <c r="F14" s="40"/>
      <c r="G14" s="40"/>
      <c r="H14" s="40"/>
      <c r="I14" s="145" t="s">
        <v>27</v>
      </c>
      <c r="J14" s="135" t="str">
        <f>IF('Rekapitulace stavby'!AN10="","",'Rekapitulace stavby'!AN10)</f>
        <v>00262978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>STATUTÁRNÍ MĚSTO LIBEREC</v>
      </c>
      <c r="F15" s="40"/>
      <c r="G15" s="40"/>
      <c r="H15" s="40"/>
      <c r="I15" s="145" t="s">
        <v>30</v>
      </c>
      <c r="J15" s="135" t="str">
        <f>IF('Rekapitulace stavby'!AN11="","",'Rekapitulace stavby'!AN11)</f>
        <v>CZ00262978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32</v>
      </c>
      <c r="E17" s="40"/>
      <c r="F17" s="40"/>
      <c r="G17" s="40"/>
      <c r="H17" s="40"/>
      <c r="I17" s="145" t="s">
        <v>27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30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34</v>
      </c>
      <c r="E20" s="40"/>
      <c r="F20" s="40"/>
      <c r="G20" s="40"/>
      <c r="H20" s="40"/>
      <c r="I20" s="145" t="s">
        <v>27</v>
      </c>
      <c r="J20" s="135" t="str">
        <f>IF('Rekapitulace stavby'!AN16="","",'Rekapitulace stavby'!AN16)</f>
        <v>47450347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>ATELIER 11 HRADEC KRÁLOVÉ s.r.o.</v>
      </c>
      <c r="F21" s="40"/>
      <c r="G21" s="40"/>
      <c r="H21" s="40"/>
      <c r="I21" s="145" t="s">
        <v>30</v>
      </c>
      <c r="J21" s="135" t="str">
        <f>IF('Rekapitulace stavby'!AN17="","",'Rekapitulace stavby'!AN17)</f>
        <v xml:space="preserve">CZ47450347 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39</v>
      </c>
      <c r="E23" s="40"/>
      <c r="F23" s="40"/>
      <c r="G23" s="40"/>
      <c r="H23" s="40"/>
      <c r="I23" s="145" t="s">
        <v>27</v>
      </c>
      <c r="J23" s="135" t="s">
        <v>21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41</v>
      </c>
      <c r="F24" s="40"/>
      <c r="G24" s="40"/>
      <c r="H24" s="40"/>
      <c r="I24" s="145" t="s">
        <v>30</v>
      </c>
      <c r="J24" s="135" t="s">
        <v>21</v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43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50"/>
      <c r="B27" s="151"/>
      <c r="C27" s="150"/>
      <c r="D27" s="150"/>
      <c r="E27" s="152" t="s">
        <v>44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45</v>
      </c>
      <c r="E30" s="40"/>
      <c r="F30" s="40"/>
      <c r="G30" s="40"/>
      <c r="H30" s="40"/>
      <c r="I30" s="40"/>
      <c r="J30" s="156">
        <f>ROUND(J85,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47</v>
      </c>
      <c r="G32" s="40"/>
      <c r="H32" s="40"/>
      <c r="I32" s="157" t="s">
        <v>46</v>
      </c>
      <c r="J32" s="157" t="s">
        <v>48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49</v>
      </c>
      <c r="E33" s="145" t="s">
        <v>50</v>
      </c>
      <c r="F33" s="159">
        <f>ROUND((SUM(BE85:BE98)),  2)</f>
        <v>0</v>
      </c>
      <c r="G33" s="40"/>
      <c r="H33" s="40"/>
      <c r="I33" s="160">
        <v>0.20999999999999999</v>
      </c>
      <c r="J33" s="159">
        <f>ROUND(((SUM(BE85:BE98))*I33),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51</v>
      </c>
      <c r="F34" s="159">
        <f>ROUND((SUM(BF85:BF98)),  2)</f>
        <v>0</v>
      </c>
      <c r="G34" s="40"/>
      <c r="H34" s="40"/>
      <c r="I34" s="160">
        <v>0.14999999999999999</v>
      </c>
      <c r="J34" s="159">
        <f>ROUND(((SUM(BF85:BF98))*I34),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52</v>
      </c>
      <c r="F35" s="159">
        <f>ROUND((SUM(BG85:BG98)),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53</v>
      </c>
      <c r="F36" s="159">
        <f>ROUND((SUM(BH85:BH98)),  2)</f>
        <v>0</v>
      </c>
      <c r="G36" s="40"/>
      <c r="H36" s="40"/>
      <c r="I36" s="160">
        <v>0.14999999999999999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54</v>
      </c>
      <c r="F37" s="159">
        <f>ROUND((SUM(BI85:BI98)),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55</v>
      </c>
      <c r="E39" s="163"/>
      <c r="F39" s="163"/>
      <c r="G39" s="164" t="s">
        <v>56</v>
      </c>
      <c r="H39" s="165" t="s">
        <v>57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129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72" t="str">
        <f>E7</f>
        <v>D.2.8 - PŘEDINVESTICE - ENERGOCENTRUM (ZE STAVBY REKONSTRUKCE A STAVEBNÍ ÚPRAVY MĚSTSKÉHO PLAVECKÉHO BAZÉNU V LIBERCI)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125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 xml:space="preserve"> </v>
      </c>
      <c r="G52" s="42"/>
      <c r="H52" s="42"/>
      <c r="I52" s="34" t="s">
        <v>24</v>
      </c>
      <c r="J52" s="74" t="str">
        <f>IF(J12="","",J12)</f>
        <v>10. 10. 2022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ATELIER 11 HRADEC KRÁLOVÉ s.r.o.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PROPOS Liberec s.r.o.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77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132</v>
      </c>
    </row>
    <row r="60" s="9" customFormat="1" ht="24.96" customHeight="1">
      <c r="A60" s="9"/>
      <c r="B60" s="177"/>
      <c r="C60" s="178"/>
      <c r="D60" s="179" t="s">
        <v>1099</v>
      </c>
      <c r="E60" s="180"/>
      <c r="F60" s="180"/>
      <c r="G60" s="180"/>
      <c r="H60" s="180"/>
      <c r="I60" s="180"/>
      <c r="J60" s="181">
        <f>J86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1100</v>
      </c>
      <c r="E61" s="185"/>
      <c r="F61" s="185"/>
      <c r="G61" s="185"/>
      <c r="H61" s="185"/>
      <c r="I61" s="185"/>
      <c r="J61" s="186">
        <f>J87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1101</v>
      </c>
      <c r="E62" s="185"/>
      <c r="F62" s="185"/>
      <c r="G62" s="185"/>
      <c r="H62" s="185"/>
      <c r="I62" s="185"/>
      <c r="J62" s="186">
        <f>J90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7"/>
      <c r="D63" s="184" t="s">
        <v>1102</v>
      </c>
      <c r="E63" s="185"/>
      <c r="F63" s="185"/>
      <c r="G63" s="185"/>
      <c r="H63" s="185"/>
      <c r="I63" s="185"/>
      <c r="J63" s="186">
        <f>J92</f>
        <v>0</v>
      </c>
      <c r="K63" s="127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7"/>
      <c r="D64" s="184" t="s">
        <v>1103</v>
      </c>
      <c r="E64" s="185"/>
      <c r="F64" s="185"/>
      <c r="G64" s="185"/>
      <c r="H64" s="185"/>
      <c r="I64" s="185"/>
      <c r="J64" s="186">
        <f>J95</f>
        <v>0</v>
      </c>
      <c r="K64" s="127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7"/>
      <c r="D65" s="184" t="s">
        <v>1104</v>
      </c>
      <c r="E65" s="185"/>
      <c r="F65" s="185"/>
      <c r="G65" s="185"/>
      <c r="H65" s="185"/>
      <c r="I65" s="185"/>
      <c r="J65" s="186">
        <f>J97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140</v>
      </c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6.25" customHeight="1">
      <c r="A75" s="40"/>
      <c r="B75" s="41"/>
      <c r="C75" s="42"/>
      <c r="D75" s="42"/>
      <c r="E75" s="172" t="str">
        <f>E7</f>
        <v>D.2.8 - PŘEDINVESTICE - ENERGOCENTRUM (ZE STAVBY REKONSTRUKCE A STAVEBNÍ ÚPRAVY MĚSTSKÉHO PLAVECKÉHO BAZÉNU V LIBERCI)</v>
      </c>
      <c r="F75" s="34"/>
      <c r="G75" s="34"/>
      <c r="H75" s="34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125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VRN - VEDLEJŠÍ ROZPOČTOVÉ NÁKLADY</v>
      </c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22</v>
      </c>
      <c r="D79" s="42"/>
      <c r="E79" s="42"/>
      <c r="F79" s="29" t="str">
        <f>F12</f>
        <v xml:space="preserve"> </v>
      </c>
      <c r="G79" s="42"/>
      <c r="H79" s="42"/>
      <c r="I79" s="34" t="s">
        <v>24</v>
      </c>
      <c r="J79" s="74" t="str">
        <f>IF(J12="","",J12)</f>
        <v>10. 10. 2022</v>
      </c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0.05" customHeight="1">
      <c r="A81" s="40"/>
      <c r="B81" s="41"/>
      <c r="C81" s="34" t="s">
        <v>26</v>
      </c>
      <c r="D81" s="42"/>
      <c r="E81" s="42"/>
      <c r="F81" s="29" t="str">
        <f>E15</f>
        <v>STATUTÁRNÍ MĚSTO LIBEREC</v>
      </c>
      <c r="G81" s="42"/>
      <c r="H81" s="42"/>
      <c r="I81" s="34" t="s">
        <v>34</v>
      </c>
      <c r="J81" s="38" t="str">
        <f>E21</f>
        <v>ATELIER 11 HRADEC KRÁLOVÉ s.r.o.</v>
      </c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32</v>
      </c>
      <c r="D82" s="42"/>
      <c r="E82" s="42"/>
      <c r="F82" s="29" t="str">
        <f>IF(E18="","",E18)</f>
        <v>Vyplň údaj</v>
      </c>
      <c r="G82" s="42"/>
      <c r="H82" s="42"/>
      <c r="I82" s="34" t="s">
        <v>39</v>
      </c>
      <c r="J82" s="38" t="str">
        <f>E24</f>
        <v>PROPOS Liberec s.r.o.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8"/>
      <c r="B84" s="189"/>
      <c r="C84" s="190" t="s">
        <v>141</v>
      </c>
      <c r="D84" s="191" t="s">
        <v>64</v>
      </c>
      <c r="E84" s="191" t="s">
        <v>60</v>
      </c>
      <c r="F84" s="191" t="s">
        <v>61</v>
      </c>
      <c r="G84" s="191" t="s">
        <v>142</v>
      </c>
      <c r="H84" s="191" t="s">
        <v>143</v>
      </c>
      <c r="I84" s="191" t="s">
        <v>144</v>
      </c>
      <c r="J84" s="191" t="s">
        <v>131</v>
      </c>
      <c r="K84" s="192" t="s">
        <v>145</v>
      </c>
      <c r="L84" s="193"/>
      <c r="M84" s="94" t="s">
        <v>21</v>
      </c>
      <c r="N84" s="95" t="s">
        <v>49</v>
      </c>
      <c r="O84" s="95" t="s">
        <v>146</v>
      </c>
      <c r="P84" s="95" t="s">
        <v>147</v>
      </c>
      <c r="Q84" s="95" t="s">
        <v>148</v>
      </c>
      <c r="R84" s="95" t="s">
        <v>149</v>
      </c>
      <c r="S84" s="95" t="s">
        <v>150</v>
      </c>
      <c r="T84" s="96" t="s">
        <v>151</v>
      </c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</row>
    <row r="85" s="2" customFormat="1" ht="22.8" customHeight="1">
      <c r="A85" s="40"/>
      <c r="B85" s="41"/>
      <c r="C85" s="101" t="s">
        <v>152</v>
      </c>
      <c r="D85" s="42"/>
      <c r="E85" s="42"/>
      <c r="F85" s="42"/>
      <c r="G85" s="42"/>
      <c r="H85" s="42"/>
      <c r="I85" s="42"/>
      <c r="J85" s="194">
        <f>BK85</f>
        <v>0</v>
      </c>
      <c r="K85" s="42"/>
      <c r="L85" s="46"/>
      <c r="M85" s="97"/>
      <c r="N85" s="195"/>
      <c r="O85" s="98"/>
      <c r="P85" s="196">
        <f>P86</f>
        <v>0</v>
      </c>
      <c r="Q85" s="98"/>
      <c r="R85" s="196">
        <f>R86</f>
        <v>0</v>
      </c>
      <c r="S85" s="98"/>
      <c r="T85" s="197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78</v>
      </c>
      <c r="AU85" s="19" t="s">
        <v>132</v>
      </c>
      <c r="BK85" s="198">
        <f>BK86</f>
        <v>0</v>
      </c>
    </row>
    <row r="86" s="12" customFormat="1" ht="25.92" customHeight="1">
      <c r="A86" s="12"/>
      <c r="B86" s="199"/>
      <c r="C86" s="200"/>
      <c r="D86" s="201" t="s">
        <v>78</v>
      </c>
      <c r="E86" s="202" t="s">
        <v>115</v>
      </c>
      <c r="F86" s="202" t="s">
        <v>1105</v>
      </c>
      <c r="G86" s="200"/>
      <c r="H86" s="200"/>
      <c r="I86" s="203"/>
      <c r="J86" s="204">
        <f>BK86</f>
        <v>0</v>
      </c>
      <c r="K86" s="200"/>
      <c r="L86" s="205"/>
      <c r="M86" s="206"/>
      <c r="N86" s="207"/>
      <c r="O86" s="207"/>
      <c r="P86" s="208">
        <f>P87+P90+P92+P95+P97</f>
        <v>0</v>
      </c>
      <c r="Q86" s="207"/>
      <c r="R86" s="208">
        <f>R87+R90+R92+R95+R97</f>
        <v>0</v>
      </c>
      <c r="S86" s="207"/>
      <c r="T86" s="209">
        <f>T87+T90+T92+T95+T97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0" t="s">
        <v>189</v>
      </c>
      <c r="AT86" s="211" t="s">
        <v>78</v>
      </c>
      <c r="AU86" s="211" t="s">
        <v>79</v>
      </c>
      <c r="AY86" s="210" t="s">
        <v>155</v>
      </c>
      <c r="BK86" s="212">
        <f>BK87+BK90+BK92+BK95+BK97</f>
        <v>0</v>
      </c>
    </row>
    <row r="87" s="12" customFormat="1" ht="22.8" customHeight="1">
      <c r="A87" s="12"/>
      <c r="B87" s="199"/>
      <c r="C87" s="200"/>
      <c r="D87" s="201" t="s">
        <v>78</v>
      </c>
      <c r="E87" s="213" t="s">
        <v>1106</v>
      </c>
      <c r="F87" s="213" t="s">
        <v>1107</v>
      </c>
      <c r="G87" s="200"/>
      <c r="H87" s="200"/>
      <c r="I87" s="203"/>
      <c r="J87" s="214">
        <f>BK87</f>
        <v>0</v>
      </c>
      <c r="K87" s="200"/>
      <c r="L87" s="205"/>
      <c r="M87" s="206"/>
      <c r="N87" s="207"/>
      <c r="O87" s="207"/>
      <c r="P87" s="208">
        <f>SUM(P88:P89)</f>
        <v>0</v>
      </c>
      <c r="Q87" s="207"/>
      <c r="R87" s="208">
        <f>SUM(R88:R89)</f>
        <v>0</v>
      </c>
      <c r="S87" s="207"/>
      <c r="T87" s="209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189</v>
      </c>
      <c r="AT87" s="211" t="s">
        <v>78</v>
      </c>
      <c r="AU87" s="211" t="s">
        <v>86</v>
      </c>
      <c r="AY87" s="210" t="s">
        <v>155</v>
      </c>
      <c r="BK87" s="212">
        <f>SUM(BK88:BK89)</f>
        <v>0</v>
      </c>
    </row>
    <row r="88" s="2" customFormat="1" ht="21.75" customHeight="1">
      <c r="A88" s="40"/>
      <c r="B88" s="41"/>
      <c r="C88" s="215" t="s">
        <v>86</v>
      </c>
      <c r="D88" s="215" t="s">
        <v>157</v>
      </c>
      <c r="E88" s="216" t="s">
        <v>1108</v>
      </c>
      <c r="F88" s="217" t="s">
        <v>1109</v>
      </c>
      <c r="G88" s="218" t="s">
        <v>335</v>
      </c>
      <c r="H88" s="219">
        <v>1</v>
      </c>
      <c r="I88" s="220"/>
      <c r="J88" s="221">
        <f>ROUND(I88*H88,2)</f>
        <v>0</v>
      </c>
      <c r="K88" s="217" t="s">
        <v>21</v>
      </c>
      <c r="L88" s="46"/>
      <c r="M88" s="222" t="s">
        <v>21</v>
      </c>
      <c r="N88" s="223" t="s">
        <v>50</v>
      </c>
      <c r="O88" s="86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6" t="s">
        <v>1110</v>
      </c>
      <c r="AT88" s="226" t="s">
        <v>157</v>
      </c>
      <c r="AU88" s="226" t="s">
        <v>88</v>
      </c>
      <c r="AY88" s="19" t="s">
        <v>155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9" t="s">
        <v>86</v>
      </c>
      <c r="BK88" s="227">
        <f>ROUND(I88*H88,2)</f>
        <v>0</v>
      </c>
      <c r="BL88" s="19" t="s">
        <v>1110</v>
      </c>
      <c r="BM88" s="226" t="s">
        <v>1111</v>
      </c>
    </row>
    <row r="89" s="2" customFormat="1" ht="16.5" customHeight="1">
      <c r="A89" s="40"/>
      <c r="B89" s="41"/>
      <c r="C89" s="215" t="s">
        <v>88</v>
      </c>
      <c r="D89" s="215" t="s">
        <v>157</v>
      </c>
      <c r="E89" s="216" t="s">
        <v>1112</v>
      </c>
      <c r="F89" s="217" t="s">
        <v>1113</v>
      </c>
      <c r="G89" s="218" t="s">
        <v>335</v>
      </c>
      <c r="H89" s="219">
        <v>1</v>
      </c>
      <c r="I89" s="220"/>
      <c r="J89" s="221">
        <f>ROUND(I89*H89,2)</f>
        <v>0</v>
      </c>
      <c r="K89" s="217" t="s">
        <v>21</v>
      </c>
      <c r="L89" s="46"/>
      <c r="M89" s="222" t="s">
        <v>21</v>
      </c>
      <c r="N89" s="223" t="s">
        <v>50</v>
      </c>
      <c r="O89" s="86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6" t="s">
        <v>1110</v>
      </c>
      <c r="AT89" s="226" t="s">
        <v>157</v>
      </c>
      <c r="AU89" s="226" t="s">
        <v>88</v>
      </c>
      <c r="AY89" s="19" t="s">
        <v>155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9" t="s">
        <v>86</v>
      </c>
      <c r="BK89" s="227">
        <f>ROUND(I89*H89,2)</f>
        <v>0</v>
      </c>
      <c r="BL89" s="19" t="s">
        <v>1110</v>
      </c>
      <c r="BM89" s="226" t="s">
        <v>1114</v>
      </c>
    </row>
    <row r="90" s="12" customFormat="1" ht="22.8" customHeight="1">
      <c r="A90" s="12"/>
      <c r="B90" s="199"/>
      <c r="C90" s="200"/>
      <c r="D90" s="201" t="s">
        <v>78</v>
      </c>
      <c r="E90" s="213" t="s">
        <v>1115</v>
      </c>
      <c r="F90" s="213" t="s">
        <v>1116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P91</f>
        <v>0</v>
      </c>
      <c r="Q90" s="207"/>
      <c r="R90" s="208">
        <f>R91</f>
        <v>0</v>
      </c>
      <c r="S90" s="207"/>
      <c r="T90" s="209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189</v>
      </c>
      <c r="AT90" s="211" t="s">
        <v>78</v>
      </c>
      <c r="AU90" s="211" t="s">
        <v>86</v>
      </c>
      <c r="AY90" s="210" t="s">
        <v>155</v>
      </c>
      <c r="BK90" s="212">
        <f>BK91</f>
        <v>0</v>
      </c>
    </row>
    <row r="91" s="2" customFormat="1" ht="24.15" customHeight="1">
      <c r="A91" s="40"/>
      <c r="B91" s="41"/>
      <c r="C91" s="215" t="s">
        <v>172</v>
      </c>
      <c r="D91" s="215" t="s">
        <v>157</v>
      </c>
      <c r="E91" s="216" t="s">
        <v>1117</v>
      </c>
      <c r="F91" s="217" t="s">
        <v>1118</v>
      </c>
      <c r="G91" s="218" t="s">
        <v>335</v>
      </c>
      <c r="H91" s="219">
        <v>1</v>
      </c>
      <c r="I91" s="220"/>
      <c r="J91" s="221">
        <f>ROUND(I91*H91,2)</f>
        <v>0</v>
      </c>
      <c r="K91" s="217" t="s">
        <v>21</v>
      </c>
      <c r="L91" s="46"/>
      <c r="M91" s="222" t="s">
        <v>21</v>
      </c>
      <c r="N91" s="223" t="s">
        <v>50</v>
      </c>
      <c r="O91" s="86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6" t="s">
        <v>1110</v>
      </c>
      <c r="AT91" s="226" t="s">
        <v>157</v>
      </c>
      <c r="AU91" s="226" t="s">
        <v>88</v>
      </c>
      <c r="AY91" s="19" t="s">
        <v>155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9" t="s">
        <v>86</v>
      </c>
      <c r="BK91" s="227">
        <f>ROUND(I91*H91,2)</f>
        <v>0</v>
      </c>
      <c r="BL91" s="19" t="s">
        <v>1110</v>
      </c>
      <c r="BM91" s="226" t="s">
        <v>1119</v>
      </c>
    </row>
    <row r="92" s="12" customFormat="1" ht="22.8" customHeight="1">
      <c r="A92" s="12"/>
      <c r="B92" s="199"/>
      <c r="C92" s="200"/>
      <c r="D92" s="201" t="s">
        <v>78</v>
      </c>
      <c r="E92" s="213" t="s">
        <v>1120</v>
      </c>
      <c r="F92" s="213" t="s">
        <v>1121</v>
      </c>
      <c r="G92" s="200"/>
      <c r="H92" s="200"/>
      <c r="I92" s="203"/>
      <c r="J92" s="214">
        <f>BK92</f>
        <v>0</v>
      </c>
      <c r="K92" s="200"/>
      <c r="L92" s="205"/>
      <c r="M92" s="206"/>
      <c r="N92" s="207"/>
      <c r="O92" s="207"/>
      <c r="P92" s="208">
        <f>SUM(P93:P94)</f>
        <v>0</v>
      </c>
      <c r="Q92" s="207"/>
      <c r="R92" s="208">
        <f>SUM(R93:R94)</f>
        <v>0</v>
      </c>
      <c r="S92" s="207"/>
      <c r="T92" s="209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189</v>
      </c>
      <c r="AT92" s="211" t="s">
        <v>78</v>
      </c>
      <c r="AU92" s="211" t="s">
        <v>86</v>
      </c>
      <c r="AY92" s="210" t="s">
        <v>155</v>
      </c>
      <c r="BK92" s="212">
        <f>SUM(BK93:BK94)</f>
        <v>0</v>
      </c>
    </row>
    <row r="93" s="2" customFormat="1" ht="21.75" customHeight="1">
      <c r="A93" s="40"/>
      <c r="B93" s="41"/>
      <c r="C93" s="215" t="s">
        <v>162</v>
      </c>
      <c r="D93" s="215" t="s">
        <v>157</v>
      </c>
      <c r="E93" s="216" t="s">
        <v>1122</v>
      </c>
      <c r="F93" s="217" t="s">
        <v>1123</v>
      </c>
      <c r="G93" s="218" t="s">
        <v>335</v>
      </c>
      <c r="H93" s="219">
        <v>1</v>
      </c>
      <c r="I93" s="220"/>
      <c r="J93" s="221">
        <f>ROUND(I93*H93,2)</f>
        <v>0</v>
      </c>
      <c r="K93" s="217" t="s">
        <v>21</v>
      </c>
      <c r="L93" s="46"/>
      <c r="M93" s="222" t="s">
        <v>21</v>
      </c>
      <c r="N93" s="223" t="s">
        <v>50</v>
      </c>
      <c r="O93" s="86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6" t="s">
        <v>1110</v>
      </c>
      <c r="AT93" s="226" t="s">
        <v>157</v>
      </c>
      <c r="AU93" s="226" t="s">
        <v>88</v>
      </c>
      <c r="AY93" s="19" t="s">
        <v>155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9" t="s">
        <v>86</v>
      </c>
      <c r="BK93" s="227">
        <f>ROUND(I93*H93,2)</f>
        <v>0</v>
      </c>
      <c r="BL93" s="19" t="s">
        <v>1110</v>
      </c>
      <c r="BM93" s="226" t="s">
        <v>1124</v>
      </c>
    </row>
    <row r="94" s="2" customFormat="1" ht="16.5" customHeight="1">
      <c r="A94" s="40"/>
      <c r="B94" s="41"/>
      <c r="C94" s="215" t="s">
        <v>189</v>
      </c>
      <c r="D94" s="215" t="s">
        <v>157</v>
      </c>
      <c r="E94" s="216" t="s">
        <v>1125</v>
      </c>
      <c r="F94" s="217" t="s">
        <v>1126</v>
      </c>
      <c r="G94" s="218" t="s">
        <v>335</v>
      </c>
      <c r="H94" s="219">
        <v>1</v>
      </c>
      <c r="I94" s="220"/>
      <c r="J94" s="221">
        <f>ROUND(I94*H94,2)</f>
        <v>0</v>
      </c>
      <c r="K94" s="217" t="s">
        <v>21</v>
      </c>
      <c r="L94" s="46"/>
      <c r="M94" s="222" t="s">
        <v>21</v>
      </c>
      <c r="N94" s="223" t="s">
        <v>50</v>
      </c>
      <c r="O94" s="86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1110</v>
      </c>
      <c r="AT94" s="226" t="s">
        <v>157</v>
      </c>
      <c r="AU94" s="226" t="s">
        <v>88</v>
      </c>
      <c r="AY94" s="19" t="s">
        <v>155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86</v>
      </c>
      <c r="BK94" s="227">
        <f>ROUND(I94*H94,2)</f>
        <v>0</v>
      </c>
      <c r="BL94" s="19" t="s">
        <v>1110</v>
      </c>
      <c r="BM94" s="226" t="s">
        <v>1127</v>
      </c>
    </row>
    <row r="95" s="12" customFormat="1" ht="22.8" customHeight="1">
      <c r="A95" s="12"/>
      <c r="B95" s="199"/>
      <c r="C95" s="200"/>
      <c r="D95" s="201" t="s">
        <v>78</v>
      </c>
      <c r="E95" s="213" t="s">
        <v>1128</v>
      </c>
      <c r="F95" s="213" t="s">
        <v>1129</v>
      </c>
      <c r="G95" s="200"/>
      <c r="H95" s="200"/>
      <c r="I95" s="203"/>
      <c r="J95" s="214">
        <f>BK95</f>
        <v>0</v>
      </c>
      <c r="K95" s="200"/>
      <c r="L95" s="205"/>
      <c r="M95" s="206"/>
      <c r="N95" s="207"/>
      <c r="O95" s="207"/>
      <c r="P95" s="208">
        <f>P96</f>
        <v>0</v>
      </c>
      <c r="Q95" s="207"/>
      <c r="R95" s="208">
        <f>R96</f>
        <v>0</v>
      </c>
      <c r="S95" s="207"/>
      <c r="T95" s="209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189</v>
      </c>
      <c r="AT95" s="211" t="s">
        <v>78</v>
      </c>
      <c r="AU95" s="211" t="s">
        <v>86</v>
      </c>
      <c r="AY95" s="210" t="s">
        <v>155</v>
      </c>
      <c r="BK95" s="212">
        <f>BK96</f>
        <v>0</v>
      </c>
    </row>
    <row r="96" s="2" customFormat="1" ht="16.5" customHeight="1">
      <c r="A96" s="40"/>
      <c r="B96" s="41"/>
      <c r="C96" s="215" t="s">
        <v>196</v>
      </c>
      <c r="D96" s="215" t="s">
        <v>157</v>
      </c>
      <c r="E96" s="216" t="s">
        <v>1130</v>
      </c>
      <c r="F96" s="217" t="s">
        <v>1131</v>
      </c>
      <c r="G96" s="218" t="s">
        <v>335</v>
      </c>
      <c r="H96" s="219">
        <v>1</v>
      </c>
      <c r="I96" s="220"/>
      <c r="J96" s="221">
        <f>ROUND(I96*H96,2)</f>
        <v>0</v>
      </c>
      <c r="K96" s="217" t="s">
        <v>21</v>
      </c>
      <c r="L96" s="46"/>
      <c r="M96" s="222" t="s">
        <v>21</v>
      </c>
      <c r="N96" s="223" t="s">
        <v>50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1110</v>
      </c>
      <c r="AT96" s="226" t="s">
        <v>157</v>
      </c>
      <c r="AU96" s="226" t="s">
        <v>88</v>
      </c>
      <c r="AY96" s="19" t="s">
        <v>155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86</v>
      </c>
      <c r="BK96" s="227">
        <f>ROUND(I96*H96,2)</f>
        <v>0</v>
      </c>
      <c r="BL96" s="19" t="s">
        <v>1110</v>
      </c>
      <c r="BM96" s="226" t="s">
        <v>1132</v>
      </c>
    </row>
    <row r="97" s="12" customFormat="1" ht="22.8" customHeight="1">
      <c r="A97" s="12"/>
      <c r="B97" s="199"/>
      <c r="C97" s="200"/>
      <c r="D97" s="201" t="s">
        <v>78</v>
      </c>
      <c r="E97" s="213" t="s">
        <v>1133</v>
      </c>
      <c r="F97" s="213" t="s">
        <v>1134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P98</f>
        <v>0</v>
      </c>
      <c r="Q97" s="207"/>
      <c r="R97" s="208">
        <f>R98</f>
        <v>0</v>
      </c>
      <c r="S97" s="207"/>
      <c r="T97" s="209">
        <f>T98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189</v>
      </c>
      <c r="AT97" s="211" t="s">
        <v>78</v>
      </c>
      <c r="AU97" s="211" t="s">
        <v>86</v>
      </c>
      <c r="AY97" s="210" t="s">
        <v>155</v>
      </c>
      <c r="BK97" s="212">
        <f>BK98</f>
        <v>0</v>
      </c>
    </row>
    <row r="98" s="2" customFormat="1" ht="16.5" customHeight="1">
      <c r="A98" s="40"/>
      <c r="B98" s="41"/>
      <c r="C98" s="215" t="s">
        <v>203</v>
      </c>
      <c r="D98" s="215" t="s">
        <v>157</v>
      </c>
      <c r="E98" s="216" t="s">
        <v>1135</v>
      </c>
      <c r="F98" s="217" t="s">
        <v>1136</v>
      </c>
      <c r="G98" s="218" t="s">
        <v>335</v>
      </c>
      <c r="H98" s="219">
        <v>1</v>
      </c>
      <c r="I98" s="220"/>
      <c r="J98" s="221">
        <f>ROUND(I98*H98,2)</f>
        <v>0</v>
      </c>
      <c r="K98" s="217" t="s">
        <v>21</v>
      </c>
      <c r="L98" s="46"/>
      <c r="M98" s="292" t="s">
        <v>21</v>
      </c>
      <c r="N98" s="293" t="s">
        <v>50</v>
      </c>
      <c r="O98" s="279"/>
      <c r="P98" s="294">
        <f>O98*H98</f>
        <v>0</v>
      </c>
      <c r="Q98" s="294">
        <v>0</v>
      </c>
      <c r="R98" s="294">
        <f>Q98*H98</f>
        <v>0</v>
      </c>
      <c r="S98" s="294">
        <v>0</v>
      </c>
      <c r="T98" s="29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1110</v>
      </c>
      <c r="AT98" s="226" t="s">
        <v>157</v>
      </c>
      <c r="AU98" s="226" t="s">
        <v>88</v>
      </c>
      <c r="AY98" s="19" t="s">
        <v>155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86</v>
      </c>
      <c r="BK98" s="227">
        <f>ROUND(I98*H98,2)</f>
        <v>0</v>
      </c>
      <c r="BL98" s="19" t="s">
        <v>1110</v>
      </c>
      <c r="BM98" s="226" t="s">
        <v>1137</v>
      </c>
    </row>
    <row r="99" s="2" customFormat="1" ht="6.96" customHeight="1">
      <c r="A99" s="40"/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46"/>
      <c r="M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</sheetData>
  <sheetProtection sheet="1" autoFilter="0" formatColumns="0" formatRows="0" objects="1" scenarios="1" spinCount="100000" saltValue="m+MwcHZByflNOYiZq9juxp2OwqBrEF169DIrehVwRXI9+uAugOQ4PXg356ApCnr5QoyWHHL/EfkaUyqXwPSkSw==" hashValue="c/tb2QW5TAii9ckOpK7KHz3M1y0jvBq/ksctUT/dkJc0UYogBEhViyaZtsCX4+TGkhdrDPXGk0lcmWV4w/hDig==" algorithmName="SHA-512" password="CC35"/>
  <autoFilter ref="C84:K9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DESKTOP-CHHLHNC\Jirka</dc:creator>
  <cp:lastModifiedBy>DESKTOP-CHHLHNC\Jirka</cp:lastModifiedBy>
  <dcterms:created xsi:type="dcterms:W3CDTF">2022-12-11T18:59:29Z</dcterms:created>
  <dcterms:modified xsi:type="dcterms:W3CDTF">2022-12-11T18:59:49Z</dcterms:modified>
</cp:coreProperties>
</file>